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IKEDA OSAMU\Downloads\"/>
    </mc:Choice>
  </mc:AlternateContent>
  <bookViews>
    <workbookView xWindow="4068" yWindow="32772" windowWidth="12996" windowHeight="9108"/>
  </bookViews>
  <sheets>
    <sheet name="○上水（毎月）" sheetId="25" r:id="rId1"/>
    <sheet name="○都祁（毎月）" sheetId="22" r:id="rId2"/>
    <sheet name="○月ヶ瀬 (毎月)" sheetId="24" r:id="rId3"/>
    <sheet name="金額チェック表" sheetId="27" r:id="rId4"/>
  </sheets>
  <definedNames>
    <definedName name="_xlnm.Print_Area" localSheetId="2">'○月ヶ瀬 (毎月)'!$A$1:$S$37</definedName>
    <definedName name="_xlnm.Print_Area" localSheetId="0">'○上水（毎月）'!$B$1:$S$40</definedName>
    <definedName name="_xlnm.Print_Area" localSheetId="1">'○都祁（毎月）'!$B$1:$S$39</definedName>
    <definedName name="_xlnm.Print_Area" localSheetId="3">金額チェック表!$A$1:$E$42</definedName>
  </definedNames>
  <calcPr calcId="162913"/>
</workbook>
</file>

<file path=xl/calcChain.xml><?xml version="1.0" encoding="utf-8"?>
<calcChain xmlns="http://schemas.openxmlformats.org/spreadsheetml/2006/main">
  <c r="R18" i="25" l="1"/>
  <c r="R37" i="25"/>
  <c r="R15" i="25"/>
  <c r="C11" i="25"/>
  <c r="D35" i="24"/>
  <c r="D39" i="25"/>
  <c r="D38" i="22"/>
  <c r="D37" i="22"/>
  <c r="D36" i="24"/>
  <c r="D38" i="25"/>
  <c r="D31" i="25"/>
  <c r="D37" i="27"/>
  <c r="D39" i="27"/>
  <c r="C37" i="27"/>
  <c r="E37" i="27"/>
  <c r="C34" i="27"/>
  <c r="C33" i="27"/>
  <c r="B36" i="27"/>
  <c r="E36" i="27"/>
  <c r="B35" i="27"/>
  <c r="E35" i="27"/>
  <c r="B34" i="27"/>
  <c r="B33" i="27"/>
  <c r="D28" i="27"/>
  <c r="C28" i="27"/>
  <c r="B28" i="27"/>
  <c r="D27" i="27"/>
  <c r="E27" i="27"/>
  <c r="C27" i="27"/>
  <c r="B27" i="27"/>
  <c r="C34" i="24"/>
  <c r="E26" i="27"/>
  <c r="E40" i="27"/>
  <c r="E33" i="27"/>
  <c r="E9" i="27"/>
  <c r="E10" i="27"/>
  <c r="E12" i="27"/>
  <c r="E13" i="27"/>
  <c r="E14" i="27"/>
  <c r="E15" i="27"/>
  <c r="E16" i="27"/>
  <c r="E17" i="27"/>
  <c r="E18" i="27"/>
  <c r="E20" i="27"/>
  <c r="E21" i="27"/>
  <c r="E22" i="27"/>
  <c r="E23" i="27"/>
  <c r="E24" i="27"/>
  <c r="E25" i="27"/>
  <c r="E7" i="27"/>
  <c r="C43" i="27"/>
  <c r="E8" i="24"/>
  <c r="D8" i="27"/>
  <c r="C19" i="22"/>
  <c r="C30" i="22"/>
  <c r="C38" i="22"/>
  <c r="C44" i="25"/>
  <c r="G41" i="25"/>
  <c r="H41" i="25"/>
  <c r="G40" i="25"/>
  <c r="H40" i="25"/>
  <c r="E37" i="25"/>
  <c r="C37" i="25"/>
  <c r="R36" i="25"/>
  <c r="J36" i="25"/>
  <c r="I36" i="25"/>
  <c r="H36" i="25"/>
  <c r="G36" i="25"/>
  <c r="F36" i="25"/>
  <c r="R35" i="25"/>
  <c r="J35" i="25"/>
  <c r="L35" i="25"/>
  <c r="L37" i="25"/>
  <c r="H35" i="25"/>
  <c r="G35" i="25"/>
  <c r="F35" i="25"/>
  <c r="R34" i="25"/>
  <c r="J34" i="25"/>
  <c r="O34" i="25"/>
  <c r="H34" i="25"/>
  <c r="G34" i="25"/>
  <c r="F34" i="25"/>
  <c r="R33" i="25"/>
  <c r="J33" i="25"/>
  <c r="O33" i="25"/>
  <c r="H33" i="25"/>
  <c r="G33" i="25"/>
  <c r="G37" i="25"/>
  <c r="F33" i="25"/>
  <c r="R28" i="25"/>
  <c r="J28" i="25"/>
  <c r="H28" i="25"/>
  <c r="G28" i="25"/>
  <c r="F28" i="25"/>
  <c r="R27" i="25"/>
  <c r="J27" i="25"/>
  <c r="K27" i="25"/>
  <c r="H27" i="25"/>
  <c r="G27" i="25"/>
  <c r="F27" i="25"/>
  <c r="R26" i="25"/>
  <c r="J26" i="25"/>
  <c r="M26" i="25"/>
  <c r="H26" i="25"/>
  <c r="G26" i="25"/>
  <c r="F26" i="25"/>
  <c r="R25" i="25"/>
  <c r="J25" i="25"/>
  <c r="L25" i="25"/>
  <c r="H25" i="25"/>
  <c r="G25" i="25"/>
  <c r="F25" i="25"/>
  <c r="R24" i="25"/>
  <c r="K24" i="25"/>
  <c r="J24" i="25"/>
  <c r="Q24" i="25"/>
  <c r="H24" i="25"/>
  <c r="G24" i="25"/>
  <c r="F24" i="25"/>
  <c r="R23" i="25"/>
  <c r="J23" i="25"/>
  <c r="N23" i="25"/>
  <c r="H23" i="25"/>
  <c r="G23" i="25"/>
  <c r="F23" i="25"/>
  <c r="R22" i="25"/>
  <c r="J22" i="25"/>
  <c r="I22" i="25"/>
  <c r="H22" i="25"/>
  <c r="G22" i="25"/>
  <c r="F22" i="25"/>
  <c r="R21" i="25"/>
  <c r="R19" i="25"/>
  <c r="J21" i="25"/>
  <c r="H21" i="25"/>
  <c r="G21" i="25"/>
  <c r="F21" i="25"/>
  <c r="R20" i="25"/>
  <c r="J20" i="25"/>
  <c r="M20" i="25"/>
  <c r="H20" i="25"/>
  <c r="G20" i="25"/>
  <c r="F20" i="25"/>
  <c r="F19" i="25"/>
  <c r="E19" i="25"/>
  <c r="B19" i="27"/>
  <c r="D19" i="25"/>
  <c r="C19" i="25"/>
  <c r="J18" i="25"/>
  <c r="H18" i="25"/>
  <c r="G18" i="25"/>
  <c r="F18" i="25"/>
  <c r="R17" i="25"/>
  <c r="J17" i="25"/>
  <c r="N17" i="25"/>
  <c r="H17" i="25"/>
  <c r="G17" i="25"/>
  <c r="F17" i="25"/>
  <c r="R16" i="25"/>
  <c r="J16" i="25"/>
  <c r="H16" i="25"/>
  <c r="G16" i="25"/>
  <c r="F16" i="25"/>
  <c r="J15" i="25"/>
  <c r="P15" i="25"/>
  <c r="H15" i="25"/>
  <c r="H11" i="25"/>
  <c r="G15" i="25"/>
  <c r="F15" i="25"/>
  <c r="R14" i="25"/>
  <c r="N14" i="25"/>
  <c r="J14" i="25"/>
  <c r="H14" i="25"/>
  <c r="G14" i="25"/>
  <c r="F14" i="25"/>
  <c r="R13" i="25"/>
  <c r="J13" i="25"/>
  <c r="N13" i="25"/>
  <c r="H13" i="25"/>
  <c r="G13" i="25"/>
  <c r="F13" i="25"/>
  <c r="R12" i="25"/>
  <c r="J12" i="25"/>
  <c r="K12" i="25"/>
  <c r="H12" i="25"/>
  <c r="G12" i="25"/>
  <c r="F12" i="25"/>
  <c r="F11" i="25"/>
  <c r="E11" i="25"/>
  <c r="B11" i="27"/>
  <c r="D11" i="25"/>
  <c r="R10" i="25"/>
  <c r="J10" i="25"/>
  <c r="H10" i="25"/>
  <c r="H8" i="25"/>
  <c r="G10" i="25"/>
  <c r="G8" i="25"/>
  <c r="F10" i="25"/>
  <c r="R9" i="25"/>
  <c r="J9" i="25"/>
  <c r="O9" i="25"/>
  <c r="H9" i="25"/>
  <c r="G9" i="25"/>
  <c r="F9" i="25"/>
  <c r="F8" i="25"/>
  <c r="E8" i="25"/>
  <c r="B8" i="27"/>
  <c r="D8" i="25"/>
  <c r="C8" i="25"/>
  <c r="C30" i="25"/>
  <c r="C39" i="25"/>
  <c r="Q7" i="25"/>
  <c r="N7" i="25"/>
  <c r="J26" i="24"/>
  <c r="I26" i="24"/>
  <c r="J28" i="24"/>
  <c r="I28" i="24"/>
  <c r="J27" i="24"/>
  <c r="I27" i="24"/>
  <c r="J33" i="24"/>
  <c r="I33" i="24"/>
  <c r="I34" i="24"/>
  <c r="J25" i="24"/>
  <c r="I25" i="24"/>
  <c r="J24" i="24"/>
  <c r="I24" i="24"/>
  <c r="J23" i="24"/>
  <c r="J22" i="24"/>
  <c r="I22" i="24"/>
  <c r="J21" i="24"/>
  <c r="I21" i="24"/>
  <c r="J20" i="24"/>
  <c r="I20" i="24"/>
  <c r="J18" i="24"/>
  <c r="I18" i="24"/>
  <c r="J17" i="24"/>
  <c r="I17" i="24"/>
  <c r="J16" i="24"/>
  <c r="I16" i="24"/>
  <c r="J15" i="24"/>
  <c r="K15" i="24"/>
  <c r="L15" i="24"/>
  <c r="M15" i="24"/>
  <c r="N15" i="24"/>
  <c r="O15" i="24"/>
  <c r="P15" i="24"/>
  <c r="Q15" i="24"/>
  <c r="J14" i="24"/>
  <c r="I14" i="24"/>
  <c r="J13" i="24"/>
  <c r="I13" i="24"/>
  <c r="J12" i="24"/>
  <c r="I12" i="24"/>
  <c r="J10" i="24"/>
  <c r="J9" i="24"/>
  <c r="I9" i="24"/>
  <c r="J33" i="22"/>
  <c r="K33" i="22"/>
  <c r="L33" i="22"/>
  <c r="M33" i="22"/>
  <c r="N33" i="22"/>
  <c r="O33" i="22"/>
  <c r="P33" i="22"/>
  <c r="Q33" i="22"/>
  <c r="I33" i="22"/>
  <c r="J35" i="22"/>
  <c r="J34" i="22"/>
  <c r="I34" i="22"/>
  <c r="J26" i="22"/>
  <c r="I26" i="22"/>
  <c r="J25" i="22"/>
  <c r="I25" i="22"/>
  <c r="J24" i="22"/>
  <c r="K24" i="22"/>
  <c r="L24" i="22"/>
  <c r="M24" i="22"/>
  <c r="N24" i="22"/>
  <c r="O24" i="22"/>
  <c r="P24" i="22"/>
  <c r="Q24" i="22"/>
  <c r="I24" i="22"/>
  <c r="J23" i="22"/>
  <c r="I23" i="22"/>
  <c r="J22" i="22"/>
  <c r="I22" i="22"/>
  <c r="K22" i="22"/>
  <c r="J21" i="22"/>
  <c r="I21" i="22"/>
  <c r="J20" i="22"/>
  <c r="J18" i="22"/>
  <c r="J17" i="22"/>
  <c r="J16" i="22"/>
  <c r="I16" i="22"/>
  <c r="J15" i="22"/>
  <c r="I15" i="22"/>
  <c r="J14" i="22"/>
  <c r="I14" i="22"/>
  <c r="K14" i="22"/>
  <c r="L14" i="22"/>
  <c r="M14" i="22"/>
  <c r="N14" i="22"/>
  <c r="O14" i="22"/>
  <c r="P14" i="22"/>
  <c r="Q14" i="22"/>
  <c r="J13" i="22"/>
  <c r="K13" i="22"/>
  <c r="L13" i="22"/>
  <c r="M13" i="22"/>
  <c r="N13" i="22"/>
  <c r="O13" i="22"/>
  <c r="P13" i="22"/>
  <c r="Q13" i="22"/>
  <c r="I13" i="22"/>
  <c r="J12" i="22"/>
  <c r="I12" i="22"/>
  <c r="J10" i="22"/>
  <c r="J9" i="22"/>
  <c r="F10" i="22"/>
  <c r="F8" i="22"/>
  <c r="F9" i="22"/>
  <c r="F33" i="24"/>
  <c r="F34" i="24"/>
  <c r="H33" i="24"/>
  <c r="H34" i="24"/>
  <c r="G33" i="24"/>
  <c r="G34" i="24"/>
  <c r="H28" i="24"/>
  <c r="G28" i="24"/>
  <c r="F28" i="24"/>
  <c r="H27" i="24"/>
  <c r="G27" i="24"/>
  <c r="F27" i="24"/>
  <c r="H26" i="24"/>
  <c r="G26" i="24"/>
  <c r="F26" i="24"/>
  <c r="H25" i="24"/>
  <c r="G25" i="24"/>
  <c r="F25" i="24"/>
  <c r="H24" i="24"/>
  <c r="G24" i="24"/>
  <c r="F24" i="24"/>
  <c r="H23" i="24"/>
  <c r="G23" i="24"/>
  <c r="F23" i="24"/>
  <c r="H22" i="24"/>
  <c r="G22" i="24"/>
  <c r="F22" i="24"/>
  <c r="F19" i="24"/>
  <c r="H21" i="24"/>
  <c r="G21" i="24"/>
  <c r="F21" i="24"/>
  <c r="H20" i="24"/>
  <c r="H19" i="24"/>
  <c r="G20" i="24"/>
  <c r="F20" i="24"/>
  <c r="H18" i="24"/>
  <c r="G18" i="24"/>
  <c r="F18" i="24"/>
  <c r="H17" i="24"/>
  <c r="G17" i="24"/>
  <c r="F17" i="24"/>
  <c r="H16" i="24"/>
  <c r="G16" i="24"/>
  <c r="F16" i="24"/>
  <c r="H15" i="24"/>
  <c r="H11" i="24"/>
  <c r="G15" i="24"/>
  <c r="F15" i="24"/>
  <c r="H14" i="24"/>
  <c r="G14" i="24"/>
  <c r="G11" i="24"/>
  <c r="F14" i="24"/>
  <c r="H13" i="24"/>
  <c r="G13" i="24"/>
  <c r="F13" i="24"/>
  <c r="H12" i="24"/>
  <c r="G12" i="24"/>
  <c r="F12" i="24"/>
  <c r="H10" i="24"/>
  <c r="G10" i="24"/>
  <c r="F10" i="24"/>
  <c r="H9" i="24"/>
  <c r="G9" i="24"/>
  <c r="G8" i="24"/>
  <c r="G30" i="24"/>
  <c r="G36" i="24"/>
  <c r="F9" i="24"/>
  <c r="H35" i="22"/>
  <c r="G35" i="22"/>
  <c r="G36" i="22"/>
  <c r="F35" i="22"/>
  <c r="F36" i="22"/>
  <c r="H34" i="22"/>
  <c r="G34" i="22"/>
  <c r="F34" i="22"/>
  <c r="H33" i="22"/>
  <c r="G33" i="22"/>
  <c r="F33" i="22"/>
  <c r="H28" i="22"/>
  <c r="G28" i="22"/>
  <c r="F28" i="22"/>
  <c r="H27" i="22"/>
  <c r="G27" i="22"/>
  <c r="F27" i="22"/>
  <c r="H26" i="22"/>
  <c r="G26" i="22"/>
  <c r="F26" i="22"/>
  <c r="H25" i="22"/>
  <c r="G25" i="22"/>
  <c r="F25" i="22"/>
  <c r="H24" i="22"/>
  <c r="G24" i="22"/>
  <c r="F24" i="22"/>
  <c r="H23" i="22"/>
  <c r="G23" i="22"/>
  <c r="F23" i="22"/>
  <c r="H22" i="22"/>
  <c r="G22" i="22"/>
  <c r="F22" i="22"/>
  <c r="H21" i="22"/>
  <c r="G21" i="22"/>
  <c r="F21" i="22"/>
  <c r="H20" i="22"/>
  <c r="G20" i="22"/>
  <c r="F20" i="22"/>
  <c r="H18" i="22"/>
  <c r="G18" i="22"/>
  <c r="F18" i="22"/>
  <c r="H17" i="22"/>
  <c r="G17" i="22"/>
  <c r="F17" i="22"/>
  <c r="H16" i="22"/>
  <c r="G16" i="22"/>
  <c r="F16" i="22"/>
  <c r="H15" i="22"/>
  <c r="G15" i="22"/>
  <c r="F15" i="22"/>
  <c r="H14" i="22"/>
  <c r="G14" i="22"/>
  <c r="F14" i="22"/>
  <c r="H13" i="22"/>
  <c r="G13" i="22"/>
  <c r="F13" i="22"/>
  <c r="H12" i="22"/>
  <c r="G12" i="22"/>
  <c r="F12" i="22"/>
  <c r="H10" i="22"/>
  <c r="G10" i="22"/>
  <c r="H9" i="22"/>
  <c r="H8" i="22"/>
  <c r="G9" i="22"/>
  <c r="G8" i="22"/>
  <c r="E19" i="24"/>
  <c r="D19" i="27"/>
  <c r="E11" i="24"/>
  <c r="D11" i="27"/>
  <c r="C19" i="24"/>
  <c r="C11" i="24"/>
  <c r="C8" i="24"/>
  <c r="D19" i="24"/>
  <c r="D11" i="24"/>
  <c r="D8" i="24"/>
  <c r="P40" i="24"/>
  <c r="O40" i="24"/>
  <c r="E34" i="24"/>
  <c r="R34" i="24"/>
  <c r="T33" i="24"/>
  <c r="R33" i="24"/>
  <c r="T32" i="24"/>
  <c r="T29" i="24"/>
  <c r="T28" i="24"/>
  <c r="R28" i="24"/>
  <c r="T27" i="24"/>
  <c r="R27" i="24"/>
  <c r="T26" i="24"/>
  <c r="R26" i="24"/>
  <c r="T25" i="24"/>
  <c r="R25" i="24"/>
  <c r="T24" i="24"/>
  <c r="R24" i="24"/>
  <c r="T23" i="24"/>
  <c r="R23" i="24"/>
  <c r="T22" i="24"/>
  <c r="R22" i="24"/>
  <c r="T21" i="24"/>
  <c r="R21" i="24"/>
  <c r="T20" i="24"/>
  <c r="R20" i="24"/>
  <c r="T18" i="24"/>
  <c r="R18" i="24"/>
  <c r="T17" i="24"/>
  <c r="R17" i="24"/>
  <c r="T16" i="24"/>
  <c r="R16" i="24"/>
  <c r="T15" i="24"/>
  <c r="R15" i="24"/>
  <c r="T14" i="24"/>
  <c r="R14" i="24"/>
  <c r="T13" i="24"/>
  <c r="R13" i="24"/>
  <c r="T12" i="24"/>
  <c r="R12" i="24"/>
  <c r="T10" i="24"/>
  <c r="R10" i="24"/>
  <c r="R8" i="24"/>
  <c r="R9" i="24"/>
  <c r="Q7" i="24"/>
  <c r="N7" i="24"/>
  <c r="R27" i="22"/>
  <c r="R28" i="22"/>
  <c r="R35" i="22"/>
  <c r="R34" i="22"/>
  <c r="R33" i="22"/>
  <c r="R26" i="22"/>
  <c r="R25" i="22"/>
  <c r="R24" i="22"/>
  <c r="R23" i="22"/>
  <c r="R22" i="22"/>
  <c r="R21" i="22"/>
  <c r="R20" i="22"/>
  <c r="R18" i="22"/>
  <c r="R17" i="22"/>
  <c r="R16" i="22"/>
  <c r="R15" i="22"/>
  <c r="R14" i="22"/>
  <c r="R13" i="22"/>
  <c r="R12" i="22"/>
  <c r="R10" i="22"/>
  <c r="R8" i="22"/>
  <c r="R9" i="22"/>
  <c r="Q7" i="22"/>
  <c r="N7" i="22"/>
  <c r="D19" i="22"/>
  <c r="D11" i="22"/>
  <c r="D8" i="22"/>
  <c r="C42" i="22"/>
  <c r="C36" i="22"/>
  <c r="E36" i="22"/>
  <c r="R36" i="22"/>
  <c r="J36" i="22"/>
  <c r="E11" i="22"/>
  <c r="C11" i="22"/>
  <c r="E19" i="22"/>
  <c r="C19" i="27"/>
  <c r="E19" i="27"/>
  <c r="E8" i="22"/>
  <c r="C8" i="27"/>
  <c r="C8" i="22"/>
  <c r="E42" i="22"/>
  <c r="I28" i="22"/>
  <c r="P17" i="25"/>
  <c r="Q14" i="25"/>
  <c r="O14" i="25"/>
  <c r="P22" i="25"/>
  <c r="L22" i="25"/>
  <c r="O22" i="25"/>
  <c r="K22" i="25"/>
  <c r="P23" i="25"/>
  <c r="O26" i="25"/>
  <c r="K26" i="25"/>
  <c r="Q27" i="25"/>
  <c r="M27" i="25"/>
  <c r="I27" i="25"/>
  <c r="L27" i="25"/>
  <c r="P27" i="25"/>
  <c r="O12" i="25"/>
  <c r="P13" i="25"/>
  <c r="L13" i="25"/>
  <c r="P14" i="25"/>
  <c r="M16" i="25"/>
  <c r="M17" i="25"/>
  <c r="M22" i="25"/>
  <c r="K23" i="25"/>
  <c r="N27" i="25"/>
  <c r="F37" i="25"/>
  <c r="K35" i="22"/>
  <c r="L35" i="22"/>
  <c r="M35" i="22"/>
  <c r="N35" i="22"/>
  <c r="O35" i="22"/>
  <c r="P35" i="22"/>
  <c r="Q35" i="22"/>
  <c r="I35" i="22"/>
  <c r="K20" i="22"/>
  <c r="L20" i="22"/>
  <c r="M20" i="22"/>
  <c r="I20" i="22"/>
  <c r="I19" i="22"/>
  <c r="H19" i="25"/>
  <c r="K26" i="24"/>
  <c r="L26" i="24"/>
  <c r="M26" i="24"/>
  <c r="N26" i="24"/>
  <c r="O26" i="24"/>
  <c r="P26" i="24"/>
  <c r="Q26" i="24"/>
  <c r="K28" i="24"/>
  <c r="L28" i="24"/>
  <c r="M28" i="24"/>
  <c r="N28" i="24"/>
  <c r="O28" i="24"/>
  <c r="P28" i="24"/>
  <c r="Q28" i="24"/>
  <c r="I12" i="25"/>
  <c r="Q15" i="25"/>
  <c r="O20" i="25"/>
  <c r="Q22" i="25"/>
  <c r="I24" i="25"/>
  <c r="L24" i="25"/>
  <c r="O24" i="25"/>
  <c r="K15" i="25"/>
  <c r="P20" i="25"/>
  <c r="N24" i="25"/>
  <c r="M24" i="25"/>
  <c r="P24" i="25"/>
  <c r="O10" i="25"/>
  <c r="L15" i="25"/>
  <c r="N15" i="25"/>
  <c r="I15" i="25"/>
  <c r="M15" i="25"/>
  <c r="M25" i="25"/>
  <c r="O25" i="25"/>
  <c r="K25" i="25"/>
  <c r="M23" i="25"/>
  <c r="I23" i="25"/>
  <c r="Q23" i="25"/>
  <c r="N10" i="25"/>
  <c r="K26" i="22"/>
  <c r="L26" i="22"/>
  <c r="M26" i="22"/>
  <c r="N26" i="22"/>
  <c r="O26" i="22"/>
  <c r="P26" i="22"/>
  <c r="Q26" i="22"/>
  <c r="K23" i="22"/>
  <c r="L23" i="22"/>
  <c r="M23" i="22"/>
  <c r="N23" i="22"/>
  <c r="O23" i="22"/>
  <c r="P23" i="22"/>
  <c r="Q23" i="22"/>
  <c r="K17" i="22"/>
  <c r="L17" i="22"/>
  <c r="M17" i="22"/>
  <c r="N17" i="22"/>
  <c r="O17" i="22"/>
  <c r="P17" i="22"/>
  <c r="Q17" i="22"/>
  <c r="I17" i="22"/>
  <c r="K9" i="24"/>
  <c r="L9" i="24"/>
  <c r="M9" i="24"/>
  <c r="N9" i="24"/>
  <c r="O9" i="24"/>
  <c r="K18" i="24"/>
  <c r="L18" i="24"/>
  <c r="M18" i="24"/>
  <c r="N18" i="24"/>
  <c r="O18" i="24"/>
  <c r="P18" i="24"/>
  <c r="Q18" i="24"/>
  <c r="M34" i="25"/>
  <c r="P34" i="25"/>
  <c r="L36" i="25"/>
  <c r="Q34" i="25"/>
  <c r="N22" i="25"/>
  <c r="K20" i="25"/>
  <c r="N20" i="25"/>
  <c r="L20" i="25"/>
  <c r="Q20" i="25"/>
  <c r="I20" i="25"/>
  <c r="L18" i="25"/>
  <c r="Q17" i="25"/>
  <c r="O17" i="25"/>
  <c r="I17" i="25"/>
  <c r="K17" i="25"/>
  <c r="L17" i="25"/>
  <c r="K16" i="25"/>
  <c r="I16" i="25"/>
  <c r="O15" i="25"/>
  <c r="M13" i="25"/>
  <c r="N12" i="25"/>
  <c r="Q12" i="25"/>
  <c r="L12" i="25"/>
  <c r="P12" i="25"/>
  <c r="M12" i="25"/>
  <c r="R8" i="25"/>
  <c r="Q10" i="25"/>
  <c r="P9" i="25"/>
  <c r="M9" i="25"/>
  <c r="I9" i="25"/>
  <c r="N9" i="25"/>
  <c r="N8" i="25"/>
  <c r="L9" i="25"/>
  <c r="D31" i="24"/>
  <c r="K21" i="24"/>
  <c r="L21" i="24"/>
  <c r="M21" i="24"/>
  <c r="N21" i="24"/>
  <c r="O21" i="24"/>
  <c r="P21" i="24"/>
  <c r="Q21" i="24"/>
  <c r="G19" i="24"/>
  <c r="K24" i="24"/>
  <c r="L24" i="24"/>
  <c r="M24" i="24"/>
  <c r="N24" i="24"/>
  <c r="O24" i="24"/>
  <c r="P24" i="24"/>
  <c r="Q24" i="24"/>
  <c r="K22" i="24"/>
  <c r="L22" i="24"/>
  <c r="M22" i="24"/>
  <c r="N22" i="24"/>
  <c r="O22" i="24"/>
  <c r="P22" i="24"/>
  <c r="Q22" i="24"/>
  <c r="K27" i="24"/>
  <c r="L27" i="24"/>
  <c r="M27" i="24"/>
  <c r="N27" i="24"/>
  <c r="O27" i="24"/>
  <c r="P27" i="24"/>
  <c r="Q27" i="24"/>
  <c r="K25" i="24"/>
  <c r="L25" i="24"/>
  <c r="M25" i="24"/>
  <c r="N25" i="24"/>
  <c r="O25" i="24"/>
  <c r="P25" i="24"/>
  <c r="Q25" i="24"/>
  <c r="F11" i="24"/>
  <c r="I15" i="24"/>
  <c r="F8" i="24"/>
  <c r="H36" i="22"/>
  <c r="F19" i="22"/>
  <c r="G19" i="22"/>
  <c r="H19" i="22"/>
  <c r="D31" i="22"/>
  <c r="G11" i="22"/>
  <c r="H11" i="22"/>
  <c r="K20" i="24"/>
  <c r="L20" i="24"/>
  <c r="M20" i="24"/>
  <c r="K17" i="24"/>
  <c r="L17" i="24"/>
  <c r="M17" i="24"/>
  <c r="N17" i="24"/>
  <c r="O17" i="24"/>
  <c r="P17" i="24"/>
  <c r="Q17" i="24"/>
  <c r="K14" i="24"/>
  <c r="L14" i="24"/>
  <c r="M14" i="24"/>
  <c r="N14" i="24"/>
  <c r="O14" i="24"/>
  <c r="P14" i="24"/>
  <c r="Q14" i="24"/>
  <c r="J19" i="22"/>
  <c r="K25" i="22"/>
  <c r="K19" i="22"/>
  <c r="K21" i="22"/>
  <c r="L21" i="22"/>
  <c r="M21" i="22"/>
  <c r="N21" i="22"/>
  <c r="O21" i="22"/>
  <c r="P21" i="22"/>
  <c r="Q21" i="22"/>
  <c r="H30" i="22"/>
  <c r="G30" i="22"/>
  <c r="G38" i="22"/>
  <c r="Q36" i="25"/>
  <c r="O35" i="25"/>
  <c r="K36" i="25"/>
  <c r="P36" i="25"/>
  <c r="O36" i="25"/>
  <c r="I34" i="25"/>
  <c r="K34" i="25"/>
  <c r="M36" i="25"/>
  <c r="Q35" i="25"/>
  <c r="N36" i="25"/>
  <c r="N34" i="25"/>
  <c r="L34" i="25"/>
  <c r="Q21" i="25"/>
  <c r="O27" i="25"/>
  <c r="J19" i="25"/>
  <c r="K21" i="25"/>
  <c r="K19" i="25"/>
  <c r="I21" i="25"/>
  <c r="M21" i="25"/>
  <c r="M19" i="25"/>
  <c r="L21" i="25"/>
  <c r="N21" i="25"/>
  <c r="Q13" i="25"/>
  <c r="P10" i="25"/>
  <c r="E30" i="25"/>
  <c r="F30" i="25"/>
  <c r="F39" i="25"/>
  <c r="F42" i="25"/>
  <c r="H30" i="25"/>
  <c r="E28" i="27"/>
  <c r="F30" i="24"/>
  <c r="F36" i="24"/>
  <c r="P9" i="24"/>
  <c r="Q9" i="24"/>
  <c r="O23" i="25"/>
  <c r="L23" i="25"/>
  <c r="B30" i="27"/>
  <c r="L22" i="22"/>
  <c r="M22" i="22"/>
  <c r="N22" i="22"/>
  <c r="R19" i="22"/>
  <c r="N20" i="22"/>
  <c r="K16" i="22"/>
  <c r="L16" i="22"/>
  <c r="M16" i="22"/>
  <c r="N16" i="22"/>
  <c r="O16" i="22"/>
  <c r="P16" i="22"/>
  <c r="Q16" i="22"/>
  <c r="K15" i="22"/>
  <c r="L15" i="22"/>
  <c r="M15" i="22"/>
  <c r="N15" i="22"/>
  <c r="O15" i="22"/>
  <c r="P15" i="22"/>
  <c r="Q15" i="22"/>
  <c r="E30" i="22"/>
  <c r="R30" i="22"/>
  <c r="K12" i="22"/>
  <c r="J11" i="22"/>
  <c r="B39" i="27"/>
  <c r="E39" i="27"/>
  <c r="N35" i="25"/>
  <c r="M35" i="25"/>
  <c r="M37" i="25"/>
  <c r="P35" i="25"/>
  <c r="I35" i="25"/>
  <c r="K35" i="25"/>
  <c r="O37" i="25"/>
  <c r="E34" i="27"/>
  <c r="L33" i="25"/>
  <c r="P33" i="25"/>
  <c r="P37" i="25"/>
  <c r="K33" i="25"/>
  <c r="K37" i="25"/>
  <c r="I33" i="25"/>
  <c r="J37" i="25"/>
  <c r="Q33" i="25"/>
  <c r="Q37" i="25"/>
  <c r="N33" i="25"/>
  <c r="N37" i="25"/>
  <c r="M33" i="25"/>
  <c r="O20" i="22"/>
  <c r="L12" i="22"/>
  <c r="M12" i="22"/>
  <c r="P20" i="22"/>
  <c r="Q20" i="22"/>
  <c r="N12" i="22"/>
  <c r="O12" i="22"/>
  <c r="E30" i="24"/>
  <c r="R30" i="24"/>
  <c r="R36" i="24"/>
  <c r="R19" i="24"/>
  <c r="K16" i="24"/>
  <c r="L16" i="24"/>
  <c r="M16" i="24"/>
  <c r="N16" i="24"/>
  <c r="O16" i="24"/>
  <c r="P16" i="24"/>
  <c r="Q16" i="24"/>
  <c r="R11" i="24"/>
  <c r="K13" i="24"/>
  <c r="K11" i="24"/>
  <c r="J11" i="24"/>
  <c r="K12" i="24"/>
  <c r="C30" i="24"/>
  <c r="C36" i="24"/>
  <c r="E8" i="27"/>
  <c r="D30" i="27"/>
  <c r="F39" i="27"/>
  <c r="E38" i="22"/>
  <c r="C39" i="27"/>
  <c r="R38" i="22"/>
  <c r="K34" i="22"/>
  <c r="L34" i="22"/>
  <c r="M34" i="22"/>
  <c r="N34" i="22"/>
  <c r="O34" i="22"/>
  <c r="P34" i="22"/>
  <c r="Q34" i="22"/>
  <c r="I36" i="22"/>
  <c r="K36" i="22"/>
  <c r="N20" i="24"/>
  <c r="L12" i="24"/>
  <c r="M12" i="24"/>
  <c r="L36" i="22"/>
  <c r="O20" i="24"/>
  <c r="M36" i="22"/>
  <c r="N36" i="22"/>
  <c r="O36" i="22"/>
  <c r="P36" i="22"/>
  <c r="Q36" i="22"/>
  <c r="P20" i="24"/>
  <c r="Q20" i="24"/>
  <c r="D40" i="27"/>
  <c r="N12" i="24"/>
  <c r="O22" i="22"/>
  <c r="I23" i="24"/>
  <c r="I19" i="24"/>
  <c r="J19" i="24"/>
  <c r="P28" i="25"/>
  <c r="I28" i="25"/>
  <c r="K28" i="25"/>
  <c r="O28" i="25"/>
  <c r="L28" i="25"/>
  <c r="Q28" i="25"/>
  <c r="N28" i="25"/>
  <c r="L13" i="24"/>
  <c r="M13" i="24"/>
  <c r="N13" i="24"/>
  <c r="O13" i="24"/>
  <c r="P13" i="24"/>
  <c r="Q13" i="24"/>
  <c r="H38" i="22"/>
  <c r="N8" i="24"/>
  <c r="K8" i="24"/>
  <c r="P8" i="25"/>
  <c r="K9" i="22"/>
  <c r="I9" i="22"/>
  <c r="J8" i="22"/>
  <c r="K10" i="24"/>
  <c r="L10" i="24"/>
  <c r="M10" i="24"/>
  <c r="N10" i="24"/>
  <c r="O10" i="24"/>
  <c r="I10" i="24"/>
  <c r="I8" i="24"/>
  <c r="J8" i="24"/>
  <c r="J30" i="24"/>
  <c r="I11" i="24"/>
  <c r="O8" i="25"/>
  <c r="I8" i="25"/>
  <c r="O28" i="22"/>
  <c r="L28" i="22"/>
  <c r="M28" i="22"/>
  <c r="N28" i="22"/>
  <c r="P28" i="22"/>
  <c r="J28" i="22"/>
  <c r="K28" i="22"/>
  <c r="Q28" i="22"/>
  <c r="L11" i="24"/>
  <c r="P12" i="22"/>
  <c r="L8" i="24"/>
  <c r="E36" i="24"/>
  <c r="I37" i="25"/>
  <c r="H39" i="25"/>
  <c r="H42" i="25"/>
  <c r="R30" i="25"/>
  <c r="R39" i="25"/>
  <c r="E39" i="25"/>
  <c r="K23" i="24"/>
  <c r="M28" i="25"/>
  <c r="R11" i="22"/>
  <c r="C11" i="27"/>
  <c r="M18" i="25"/>
  <c r="O18" i="25"/>
  <c r="I18" i="25"/>
  <c r="K18" i="25"/>
  <c r="Q18" i="25"/>
  <c r="P18" i="25"/>
  <c r="N18" i="25"/>
  <c r="L25" i="22"/>
  <c r="M25" i="22"/>
  <c r="N25" i="22"/>
  <c r="O25" i="22"/>
  <c r="P25" i="22"/>
  <c r="Q25" i="22"/>
  <c r="M8" i="25"/>
  <c r="F11" i="22"/>
  <c r="F30" i="22"/>
  <c r="F38" i="22"/>
  <c r="H8" i="24"/>
  <c r="H30" i="24"/>
  <c r="H36" i="24"/>
  <c r="K9" i="25"/>
  <c r="J8" i="25"/>
  <c r="Q9" i="25"/>
  <c r="Q8" i="25"/>
  <c r="G11" i="25"/>
  <c r="G30" i="25"/>
  <c r="G39" i="25"/>
  <c r="G42" i="25"/>
  <c r="R11" i="25"/>
  <c r="N16" i="25"/>
  <c r="N11" i="25"/>
  <c r="N30" i="25"/>
  <c r="N39" i="25"/>
  <c r="P16" i="25"/>
  <c r="P11" i="25"/>
  <c r="L16" i="25"/>
  <c r="Q16" i="25"/>
  <c r="Q11" i="25"/>
  <c r="Q30" i="25"/>
  <c r="Q39" i="25"/>
  <c r="O16" i="25"/>
  <c r="G19" i="25"/>
  <c r="P21" i="25"/>
  <c r="P19" i="25"/>
  <c r="O21" i="25"/>
  <c r="O19" i="25"/>
  <c r="I26" i="25"/>
  <c r="P26" i="25"/>
  <c r="Q26" i="25"/>
  <c r="L26" i="25"/>
  <c r="L19" i="25"/>
  <c r="N26" i="25"/>
  <c r="H37" i="25"/>
  <c r="K10" i="22"/>
  <c r="L10" i="22"/>
  <c r="M10" i="22"/>
  <c r="N10" i="22"/>
  <c r="O10" i="22"/>
  <c r="P10" i="22"/>
  <c r="Q10" i="22"/>
  <c r="I10" i="22"/>
  <c r="I18" i="22"/>
  <c r="I11" i="22"/>
  <c r="K18" i="22"/>
  <c r="J34" i="24"/>
  <c r="K33" i="24"/>
  <c r="O13" i="25"/>
  <c r="O11" i="25"/>
  <c r="I13" i="25"/>
  <c r="I11" i="25"/>
  <c r="K13" i="25"/>
  <c r="K11" i="25"/>
  <c r="J11" i="25"/>
  <c r="R37" i="22"/>
  <c r="I27" i="22"/>
  <c r="L10" i="25"/>
  <c r="L8" i="25"/>
  <c r="I10" i="25"/>
  <c r="M10" i="25"/>
  <c r="K10" i="25"/>
  <c r="L14" i="25"/>
  <c r="M14" i="25"/>
  <c r="M11" i="25"/>
  <c r="I14" i="25"/>
  <c r="K14" i="25"/>
  <c r="N25" i="25"/>
  <c r="N19" i="25"/>
  <c r="P25" i="25"/>
  <c r="I25" i="25"/>
  <c r="I19" i="25"/>
  <c r="Q25" i="25"/>
  <c r="Q19" i="25"/>
  <c r="I30" i="25"/>
  <c r="I39" i="25"/>
  <c r="L23" i="24"/>
  <c r="K19" i="24"/>
  <c r="K30" i="24"/>
  <c r="K36" i="24"/>
  <c r="L19" i="22"/>
  <c r="J36" i="24"/>
  <c r="I8" i="22"/>
  <c r="I30" i="22"/>
  <c r="I38" i="22"/>
  <c r="N19" i="22"/>
  <c r="M30" i="25"/>
  <c r="M39" i="25"/>
  <c r="J30" i="22"/>
  <c r="J38" i="22"/>
  <c r="N11" i="24"/>
  <c r="O12" i="24"/>
  <c r="E11" i="27"/>
  <c r="F30" i="27"/>
  <c r="C30" i="27"/>
  <c r="Q12" i="22"/>
  <c r="O30" i="25"/>
  <c r="O39" i="25"/>
  <c r="I30" i="24"/>
  <c r="I36" i="24"/>
  <c r="L9" i="22"/>
  <c r="K8" i="22"/>
  <c r="O19" i="22"/>
  <c r="P22" i="22"/>
  <c r="K8" i="25"/>
  <c r="K30" i="25"/>
  <c r="K39" i="25"/>
  <c r="K27" i="22"/>
  <c r="J27" i="22"/>
  <c r="M27" i="22"/>
  <c r="P27" i="22"/>
  <c r="L27" i="22"/>
  <c r="O27" i="22"/>
  <c r="N27" i="22"/>
  <c r="L18" i="22"/>
  <c r="K11" i="22"/>
  <c r="L11" i="25"/>
  <c r="L30" i="25"/>
  <c r="L39" i="25"/>
  <c r="L33" i="24"/>
  <c r="K34" i="24"/>
  <c r="J30" i="25"/>
  <c r="J39" i="25"/>
  <c r="P10" i="24"/>
  <c r="O8" i="24"/>
  <c r="P30" i="25"/>
  <c r="P39" i="25"/>
  <c r="M19" i="22"/>
  <c r="M8" i="24"/>
  <c r="M11" i="24"/>
  <c r="Q27" i="22"/>
  <c r="M23" i="24"/>
  <c r="L19" i="24"/>
  <c r="L30" i="24"/>
  <c r="L36" i="24"/>
  <c r="C40" i="27"/>
  <c r="E30" i="27"/>
  <c r="K30" i="22"/>
  <c r="K38" i="22"/>
  <c r="O11" i="24"/>
  <c r="P12" i="24"/>
  <c r="Q10" i="24"/>
  <c r="Q8" i="24"/>
  <c r="P8" i="24"/>
  <c r="Q22" i="22"/>
  <c r="Q19" i="22"/>
  <c r="P19" i="22"/>
  <c r="M33" i="24"/>
  <c r="L34" i="24"/>
  <c r="M18" i="22"/>
  <c r="L11" i="22"/>
  <c r="M9" i="22"/>
  <c r="L8" i="22"/>
  <c r="N33" i="24"/>
  <c r="M34" i="24"/>
  <c r="N23" i="24"/>
  <c r="M19" i="24"/>
  <c r="M30" i="24"/>
  <c r="M36" i="24"/>
  <c r="N18" i="22"/>
  <c r="M11" i="22"/>
  <c r="N9" i="22"/>
  <c r="M8" i="22"/>
  <c r="L30" i="22"/>
  <c r="L38" i="22"/>
  <c r="P11" i="24"/>
  <c r="Q12" i="24"/>
  <c r="Q11" i="24"/>
  <c r="O18" i="22"/>
  <c r="N11" i="22"/>
  <c r="M30" i="22"/>
  <c r="M38" i="22"/>
  <c r="O33" i="24"/>
  <c r="N34" i="24"/>
  <c r="O9" i="22"/>
  <c r="N8" i="22"/>
  <c r="N30" i="22"/>
  <c r="N38" i="22"/>
  <c r="O23" i="24"/>
  <c r="N19" i="24"/>
  <c r="N30" i="24"/>
  <c r="N36" i="24"/>
  <c r="P18" i="22"/>
  <c r="O11" i="22"/>
  <c r="P9" i="22"/>
  <c r="O8" i="22"/>
  <c r="O30" i="22"/>
  <c r="O38" i="22"/>
  <c r="P23" i="24"/>
  <c r="O19" i="24"/>
  <c r="O30" i="24"/>
  <c r="P33" i="24"/>
  <c r="O34" i="24"/>
  <c r="P34" i="24"/>
  <c r="Q33" i="24"/>
  <c r="Q34" i="24"/>
  <c r="O36" i="24"/>
  <c r="Q9" i="22"/>
  <c r="Q8" i="22"/>
  <c r="P8" i="22"/>
  <c r="Q23" i="24"/>
  <c r="Q19" i="24"/>
  <c r="Q30" i="24"/>
  <c r="Q36" i="24"/>
  <c r="P19" i="24"/>
  <c r="P30" i="24"/>
  <c r="P36" i="24"/>
  <c r="Q18" i="22"/>
  <c r="Q11" i="22"/>
  <c r="P11" i="22"/>
  <c r="Q30" i="22"/>
  <c r="Q38" i="22"/>
  <c r="P30" i="22"/>
  <c r="P38" i="22"/>
</calcChain>
</file>

<file path=xl/comments1.xml><?xml version="1.0" encoding="utf-8"?>
<comments xmlns="http://schemas.openxmlformats.org/spreadsheetml/2006/main">
  <authors>
    <author>Administrator</author>
  </authors>
  <commentList>
    <comment ref="C7" authorId="0" shapeId="0">
      <text>
        <r>
          <rPr>
            <sz val="20"/>
            <color indexed="10"/>
            <rFont val="ＭＳ Ｐゴシック"/>
            <family val="3"/>
            <charset val="128"/>
          </rPr>
          <t>元年度決算後に、システムを令和２年度に切り替え、その後に、システムの「令和２年度有形固定資産明細書」を出力する。</t>
        </r>
        <r>
          <rPr>
            <b/>
            <sz val="20"/>
            <color indexed="10"/>
            <rFont val="ＭＳ Ｐゴシック"/>
            <family val="3"/>
            <charset val="128"/>
          </rPr>
          <t>黒文字のみ入力</t>
        </r>
        <r>
          <rPr>
            <b/>
            <sz val="13"/>
            <color indexed="81"/>
            <rFont val="MS P ゴシック"/>
            <family val="3"/>
            <charset val="128"/>
          </rPr>
          <t>　</t>
        </r>
      </text>
    </comment>
    <comment ref="C9" authorId="0" shapeId="0">
      <text>
        <r>
          <rPr>
            <b/>
            <sz val="12"/>
            <color indexed="81"/>
            <rFont val="MS P ゴシック"/>
            <family val="3"/>
            <charset val="128"/>
          </rPr>
          <t>システムから「有形固定資産一覧表」を出力して入力　執行予定額も同様</t>
        </r>
      </text>
    </comment>
    <comment ref="D30" authorId="0" shapeId="0">
      <text>
        <r>
          <rPr>
            <b/>
            <sz val="9"/>
            <color indexed="81"/>
            <rFont val="MS P ゴシック"/>
            <family val="3"/>
            <charset val="128"/>
          </rPr>
          <t>予算内示金額</t>
        </r>
      </text>
    </comment>
    <comment ref="D31" authorId="0" shapeId="0">
      <text>
        <r>
          <rPr>
            <b/>
            <sz val="9"/>
            <color indexed="81"/>
            <rFont val="MS P ゴシック"/>
            <family val="3"/>
            <charset val="128"/>
          </rPr>
          <t>減価償却費の資料金額</t>
        </r>
      </text>
    </comment>
    <comment ref="C33" authorId="0" shapeId="0">
      <text>
        <r>
          <rPr>
            <b/>
            <sz val="12"/>
            <color indexed="81"/>
            <rFont val="MS P ゴシック"/>
            <family val="3"/>
            <charset val="128"/>
          </rPr>
          <t>システムから「無形固定資産一覧表」の「節」レベルを出力して入力</t>
        </r>
        <r>
          <rPr>
            <b/>
            <sz val="9"/>
            <color indexed="81"/>
            <rFont val="MS P ゴシック"/>
            <family val="3"/>
            <charset val="128"/>
          </rPr>
          <t xml:space="preserve">
</t>
        </r>
      </text>
    </comment>
  </commentList>
</comments>
</file>

<file path=xl/comments2.xml><?xml version="1.0" encoding="utf-8"?>
<comments xmlns="http://schemas.openxmlformats.org/spreadsheetml/2006/main">
  <authors>
    <author>Administrator</author>
  </authors>
  <commentList>
    <comment ref="D30" authorId="0" shapeId="0">
      <text>
        <r>
          <rPr>
            <b/>
            <sz val="9"/>
            <color indexed="81"/>
            <rFont val="MS P ゴシック"/>
            <family val="3"/>
            <charset val="128"/>
          </rPr>
          <t>予算内示金額</t>
        </r>
      </text>
    </comment>
    <comment ref="D31" authorId="0" shapeId="0">
      <text>
        <r>
          <rPr>
            <b/>
            <sz val="9"/>
            <color indexed="81"/>
            <rFont val="MS P ゴシック"/>
            <family val="3"/>
            <charset val="128"/>
          </rPr>
          <t>減価償却費の資料金額</t>
        </r>
      </text>
    </comment>
    <comment ref="C35" authorId="0" shapeId="0">
      <text>
        <r>
          <rPr>
            <b/>
            <sz val="9"/>
            <color indexed="81"/>
            <rFont val="MS P ゴシック"/>
            <family val="3"/>
            <charset val="128"/>
          </rPr>
          <t>Ｒ２年度で減価償却は完了のため、Ｒ３は、０円の予定</t>
        </r>
      </text>
    </comment>
  </commentList>
</comments>
</file>

<file path=xl/comments3.xml><?xml version="1.0" encoding="utf-8"?>
<comments xmlns="http://schemas.openxmlformats.org/spreadsheetml/2006/main">
  <authors>
    <author>奈良市役所</author>
    <author>Administrator</author>
  </authors>
  <commentList>
    <comment ref="D17" authorId="0" shapeId="0">
      <text>
        <r>
          <rPr>
            <sz val="9"/>
            <color indexed="81"/>
            <rFont val="ＭＳ Ｐゴシック"/>
            <family val="3"/>
            <charset val="128"/>
          </rPr>
          <t>予算資料の償却額を四捨五入で入れていくと配当額と合わなくなるため、もっとも額の大きい配水管で132,000円調整</t>
        </r>
      </text>
    </comment>
    <comment ref="D30" authorId="1" shapeId="0">
      <text>
        <r>
          <rPr>
            <b/>
            <sz val="9"/>
            <color indexed="81"/>
            <rFont val="MS P ゴシック"/>
            <family val="3"/>
            <charset val="128"/>
          </rPr>
          <t>予算内示金額</t>
        </r>
      </text>
    </comment>
    <comment ref="D31" authorId="1" shapeId="0">
      <text>
        <r>
          <rPr>
            <b/>
            <sz val="9"/>
            <color indexed="81"/>
            <rFont val="MS P ゴシック"/>
            <family val="3"/>
            <charset val="128"/>
          </rPr>
          <t>減価償却費の資料金額</t>
        </r>
      </text>
    </comment>
  </commentList>
</comments>
</file>

<file path=xl/sharedStrings.xml><?xml version="1.0" encoding="utf-8"?>
<sst xmlns="http://schemas.openxmlformats.org/spreadsheetml/2006/main" count="293" uniqueCount="105">
  <si>
    <t>（単位：円）</t>
  </si>
  <si>
    <t>　　　区　　　分</t>
  </si>
  <si>
    <t>資産の種別</t>
  </si>
  <si>
    <t>　（有形固定資産）</t>
  </si>
  <si>
    <t>土　       　　　　地</t>
  </si>
  <si>
    <t>建　　       　　　物</t>
  </si>
  <si>
    <t>　  事 務 所 用 建 物</t>
  </si>
  <si>
    <t>　  施  設   用  建 物</t>
  </si>
  <si>
    <t>構　   　築　   　物</t>
  </si>
  <si>
    <t>　  導   水   設   備</t>
  </si>
  <si>
    <t>　  取   水   設   備</t>
  </si>
  <si>
    <t>　  え      ん      堤</t>
  </si>
  <si>
    <t>　  浄   水   設   備</t>
  </si>
  <si>
    <t>　  配   水   設   備</t>
  </si>
  <si>
    <t>　  配  水  管  設 備</t>
  </si>
  <si>
    <t>　  諸      設      備</t>
  </si>
  <si>
    <t>機 械 及 び 装 置</t>
  </si>
  <si>
    <t>　  電   気   設   備</t>
  </si>
  <si>
    <t>　  ポ  ン  プ  設 備</t>
  </si>
  <si>
    <t>　  塩 素 滅 菌設備</t>
  </si>
  <si>
    <t>　  量      水     器</t>
  </si>
  <si>
    <t>　  通   信   設   備</t>
  </si>
  <si>
    <t>　  計   装   設   備</t>
  </si>
  <si>
    <t xml:space="preserve">  　その他機械装置</t>
  </si>
  <si>
    <t>車  両  運  搬  具</t>
  </si>
  <si>
    <t>器　具 　備　品</t>
  </si>
  <si>
    <t>建　設　仮　勘　定</t>
  </si>
  <si>
    <t>　　　小　　　　計</t>
  </si>
  <si>
    <t>　（無形固定資産）</t>
  </si>
  <si>
    <t>ダム使用権　合計</t>
  </si>
  <si>
    <t xml:space="preserve"> -</t>
  </si>
  <si>
    <t xml:space="preserve"> -</t>
    <phoneticPr fontId="4"/>
  </si>
  <si>
    <t>不用額</t>
    <rPh sb="0" eb="2">
      <t>フヨウ</t>
    </rPh>
    <rPh sb="2" eb="3">
      <t>ガク</t>
    </rPh>
    <phoneticPr fontId="4"/>
  </si>
  <si>
    <t>増減理由</t>
    <rPh sb="0" eb="2">
      <t>ゾウゲン</t>
    </rPh>
    <rPh sb="2" eb="4">
      <t>リユウ</t>
    </rPh>
    <phoneticPr fontId="4"/>
  </si>
  <si>
    <t>資産計上の減</t>
    <rPh sb="0" eb="2">
      <t>シサン</t>
    </rPh>
    <rPh sb="2" eb="4">
      <t>ケイジョウ</t>
    </rPh>
    <rPh sb="5" eb="6">
      <t>ゲン</t>
    </rPh>
    <phoneticPr fontId="4"/>
  </si>
  <si>
    <t>布目ダム使用権（１次）</t>
    <rPh sb="0" eb="2">
      <t>ヌノメ</t>
    </rPh>
    <rPh sb="4" eb="6">
      <t>シヨウ</t>
    </rPh>
    <rPh sb="6" eb="7">
      <t>ケン</t>
    </rPh>
    <rPh sb="9" eb="10">
      <t>ジ</t>
    </rPh>
    <phoneticPr fontId="4"/>
  </si>
  <si>
    <t>布目ダム使用権（２次）</t>
    <rPh sb="0" eb="2">
      <t>ヌノメ</t>
    </rPh>
    <rPh sb="4" eb="6">
      <t>シヨウ</t>
    </rPh>
    <rPh sb="6" eb="7">
      <t>ケン</t>
    </rPh>
    <rPh sb="9" eb="10">
      <t>ジ</t>
    </rPh>
    <phoneticPr fontId="4"/>
  </si>
  <si>
    <t>当 初 資 産 額</t>
    <phoneticPr fontId="4"/>
  </si>
  <si>
    <t>減 価 償 却 費</t>
    <phoneticPr fontId="4"/>
  </si>
  <si>
    <t>執 行 予 定 額</t>
    <phoneticPr fontId="4"/>
  </si>
  <si>
    <t>合　　　　　　計</t>
    <rPh sb="0" eb="1">
      <t>ゴウ</t>
    </rPh>
    <rPh sb="7" eb="8">
      <t>ケイ</t>
    </rPh>
    <phoneticPr fontId="4"/>
  </si>
  <si>
    <t>４月</t>
    <rPh sb="1" eb="2">
      <t>ツキ</t>
    </rPh>
    <phoneticPr fontId="12"/>
  </si>
  <si>
    <t>５月</t>
    <rPh sb="1" eb="2">
      <t>ツキ</t>
    </rPh>
    <phoneticPr fontId="12"/>
  </si>
  <si>
    <t>６月</t>
  </si>
  <si>
    <t>８月</t>
  </si>
  <si>
    <t>９月</t>
  </si>
  <si>
    <t>１０月</t>
  </si>
  <si>
    <t>１１月</t>
  </si>
  <si>
    <t>１２月</t>
  </si>
  <si>
    <t>１月</t>
  </si>
  <si>
    <t>２月</t>
  </si>
  <si>
    <t>３月</t>
  </si>
  <si>
    <t>執　 行 　予 　定 　額 　の 　振 　分</t>
  </si>
  <si>
    <t>　　　　  　　          　水　       　道　       　事         　業</t>
    <phoneticPr fontId="4"/>
  </si>
  <si>
    <t>合　　　　計</t>
    <rPh sb="0" eb="1">
      <t>ゴウ</t>
    </rPh>
    <rPh sb="5" eb="6">
      <t>ケイ</t>
    </rPh>
    <phoneticPr fontId="4"/>
  </si>
  <si>
    <t>７月は４月～７月執行予定額の合計金額、　８月以降は執行予定額の１／１２の金額</t>
    <rPh sb="4" eb="5">
      <t>ツキ</t>
    </rPh>
    <rPh sb="8" eb="10">
      <t>シッコウ</t>
    </rPh>
    <rPh sb="10" eb="13">
      <t>ヨテイガク</t>
    </rPh>
    <rPh sb="14" eb="16">
      <t>ゴウケイ</t>
    </rPh>
    <rPh sb="16" eb="18">
      <t>キンガク</t>
    </rPh>
    <rPh sb="21" eb="22">
      <t>ツキ</t>
    </rPh>
    <rPh sb="22" eb="24">
      <t>イコウ</t>
    </rPh>
    <rPh sb="25" eb="27">
      <t>シッコウ</t>
    </rPh>
    <rPh sb="27" eb="30">
      <t>ヨテイガク</t>
    </rPh>
    <rPh sb="36" eb="38">
      <t>キンガク</t>
    </rPh>
    <phoneticPr fontId="14"/>
  </si>
  <si>
    <t>７月は４月～７月執行予定額の合計金額、８月以降は執行予定額の１／１２の金額</t>
    <rPh sb="4" eb="5">
      <t>ツキ</t>
    </rPh>
    <rPh sb="8" eb="10">
      <t>シッコウ</t>
    </rPh>
    <rPh sb="10" eb="13">
      <t>ヨテイガク</t>
    </rPh>
    <rPh sb="14" eb="16">
      <t>ゴウケイ</t>
    </rPh>
    <rPh sb="16" eb="18">
      <t>キンガク</t>
    </rPh>
    <rPh sb="20" eb="21">
      <t>ツキ</t>
    </rPh>
    <rPh sb="21" eb="23">
      <t>イコウ</t>
    </rPh>
    <rPh sb="24" eb="26">
      <t>シッコウ</t>
    </rPh>
    <rPh sb="26" eb="29">
      <t>ヨテイガク</t>
    </rPh>
    <rPh sb="35" eb="37">
      <t>キンガク</t>
    </rPh>
    <phoneticPr fontId="14"/>
  </si>
  <si>
    <t>７月（4月～7月分）</t>
    <phoneticPr fontId="4"/>
  </si>
  <si>
    <t xml:space="preserve">７月は４月～７月執行予定額の合計金額、　８月以降は執行予定額の１／１２の金額  </t>
    <rPh sb="4" eb="5">
      <t>ツキ</t>
    </rPh>
    <rPh sb="7" eb="8">
      <t>ツキ</t>
    </rPh>
    <rPh sb="8" eb="10">
      <t>シッコウ</t>
    </rPh>
    <rPh sb="10" eb="13">
      <t>ヨテイガク</t>
    </rPh>
    <rPh sb="14" eb="16">
      <t>ゴウケイ</t>
    </rPh>
    <rPh sb="16" eb="18">
      <t>キンガク</t>
    </rPh>
    <rPh sb="21" eb="22">
      <t>ツキ</t>
    </rPh>
    <rPh sb="22" eb="24">
      <t>イコウ</t>
    </rPh>
    <rPh sb="25" eb="27">
      <t>シッコウ</t>
    </rPh>
    <rPh sb="27" eb="30">
      <t>ヨテイガク</t>
    </rPh>
    <rPh sb="36" eb="38">
      <t>キンガク</t>
    </rPh>
    <phoneticPr fontId="16"/>
  </si>
  <si>
    <t>水　       　道　       　事         　業</t>
    <phoneticPr fontId="4"/>
  </si>
  <si>
    <t>減 価 償 却 費</t>
    <phoneticPr fontId="16"/>
  </si>
  <si>
    <t xml:space="preserve">    　執　 行 　予 　定 　額 　の 　振 　分</t>
  </si>
  <si>
    <t>執 行 予 定 額</t>
    <phoneticPr fontId="16"/>
  </si>
  <si>
    <t>４月</t>
    <rPh sb="1" eb="2">
      <t>ツキ</t>
    </rPh>
    <phoneticPr fontId="16"/>
  </si>
  <si>
    <t>５月</t>
    <rPh sb="1" eb="2">
      <t>ツキ</t>
    </rPh>
    <phoneticPr fontId="16"/>
  </si>
  <si>
    <r>
      <t>７月</t>
    </r>
    <r>
      <rPr>
        <sz val="10"/>
        <rFont val="ＭＳ Ｐゴシック"/>
        <family val="3"/>
        <charset val="128"/>
      </rPr>
      <t>（4月～7月分）</t>
    </r>
    <rPh sb="4" eb="5">
      <t>ツキ</t>
    </rPh>
    <rPh sb="7" eb="8">
      <t>ツキ</t>
    </rPh>
    <rPh sb="8" eb="9">
      <t>フン</t>
    </rPh>
    <phoneticPr fontId="16"/>
  </si>
  <si>
    <t>布目ダム使用権</t>
  </si>
  <si>
    <t>布目ダム（２次）使用権</t>
  </si>
  <si>
    <t>比奈知ダム使用権</t>
  </si>
  <si>
    <t>その他無形固定資産</t>
  </si>
  <si>
    <t>　　合　　　　　　計</t>
  </si>
  <si>
    <t>ダム3使用権　合計</t>
    <phoneticPr fontId="16"/>
  </si>
  <si>
    <t>減 価 償 却 費</t>
  </si>
  <si>
    <t>執 行 予 定 額</t>
  </si>
  <si>
    <t>ダム3使用権　合計</t>
  </si>
  <si>
    <t>合計</t>
    <rPh sb="0" eb="2">
      <t>ゴウケイ</t>
    </rPh>
    <phoneticPr fontId="4"/>
  </si>
  <si>
    <t>上水</t>
    <rPh sb="0" eb="2">
      <t>ジョウスイ</t>
    </rPh>
    <phoneticPr fontId="4"/>
  </si>
  <si>
    <t>都祁</t>
    <rPh sb="0" eb="2">
      <t>ツゲ</t>
    </rPh>
    <phoneticPr fontId="4"/>
  </si>
  <si>
    <t>月ヶ瀬</t>
    <rPh sb="0" eb="3">
      <t>ツキガセ</t>
    </rPh>
    <phoneticPr fontId="4"/>
  </si>
  <si>
    <t>令和元年度　減価償却費</t>
    <rPh sb="0" eb="1">
      <t>レイ</t>
    </rPh>
    <rPh sb="1" eb="2">
      <t>ワ</t>
    </rPh>
    <rPh sb="2" eb="3">
      <t>ゲン</t>
    </rPh>
    <phoneticPr fontId="4"/>
  </si>
  <si>
    <t>令和２年度　減価償却費  (上水分)</t>
    <rPh sb="0" eb="1">
      <t>レイ</t>
    </rPh>
    <rPh sb="1" eb="2">
      <t>ワ</t>
    </rPh>
    <rPh sb="14" eb="16">
      <t>ジョウスイ</t>
    </rPh>
    <rPh sb="16" eb="17">
      <t>ブン</t>
    </rPh>
    <phoneticPr fontId="4"/>
  </si>
  <si>
    <t>令 和 ２ 年 度</t>
    <rPh sb="0" eb="1">
      <t>レイ</t>
    </rPh>
    <rPh sb="2" eb="3">
      <t>ワ</t>
    </rPh>
    <rPh sb="6" eb="7">
      <t>トシ</t>
    </rPh>
    <rPh sb="8" eb="9">
      <t>ド</t>
    </rPh>
    <phoneticPr fontId="4"/>
  </si>
  <si>
    <t>※令和２年度
当初予算額</t>
    <rPh sb="1" eb="2">
      <t>レイ</t>
    </rPh>
    <rPh sb="2" eb="3">
      <t>ワ</t>
    </rPh>
    <rPh sb="4" eb="6">
      <t>ネンド</t>
    </rPh>
    <rPh sb="7" eb="9">
      <t>トウショ</t>
    </rPh>
    <rPh sb="9" eb="11">
      <t>ヨサン</t>
    </rPh>
    <rPh sb="11" eb="12">
      <t>ガク</t>
    </rPh>
    <phoneticPr fontId="4"/>
  </si>
  <si>
    <r>
      <t>令和２年度　減価償却費  (都</t>
    </r>
    <r>
      <rPr>
        <b/>
        <sz val="18"/>
        <rFont val="HGPｺﾞｼｯｸM"/>
        <family val="3"/>
        <charset val="128"/>
      </rPr>
      <t>祁</t>
    </r>
    <r>
      <rPr>
        <sz val="18"/>
        <rFont val="ＭＳ Ｐゴシック"/>
        <family val="3"/>
        <charset val="128"/>
      </rPr>
      <t>分)</t>
    </r>
    <rPh sb="0" eb="1">
      <t>レイ</t>
    </rPh>
    <rPh sb="1" eb="2">
      <t>ワ</t>
    </rPh>
    <rPh sb="3" eb="5">
      <t>ネンド</t>
    </rPh>
    <rPh sb="16" eb="17">
      <t>フン</t>
    </rPh>
    <phoneticPr fontId="4"/>
  </si>
  <si>
    <t>令和２年度　減価償却費  (月ヶ瀬分)</t>
    <rPh sb="0" eb="1">
      <t>レイ</t>
    </rPh>
    <rPh sb="1" eb="2">
      <t>ワ</t>
    </rPh>
    <rPh sb="3" eb="5">
      <t>ネンド</t>
    </rPh>
    <rPh sb="14" eb="17">
      <t>ツキガセ</t>
    </rPh>
    <rPh sb="17" eb="18">
      <t>フン</t>
    </rPh>
    <phoneticPr fontId="4"/>
  </si>
  <si>
    <t>水利権</t>
    <rPh sb="0" eb="3">
      <t>スイリケン</t>
    </rPh>
    <phoneticPr fontId="4"/>
  </si>
  <si>
    <t>上津ダム水利権</t>
    <rPh sb="0" eb="1">
      <t>ウエ</t>
    </rPh>
    <rPh sb="1" eb="2">
      <t>ツ</t>
    </rPh>
    <rPh sb="4" eb="6">
      <t>スイリ</t>
    </rPh>
    <rPh sb="6" eb="7">
      <t>ケン</t>
    </rPh>
    <phoneticPr fontId="4"/>
  </si>
  <si>
    <t>上津ダム水利権</t>
    <rPh sb="0" eb="2">
      <t>ウエツ</t>
    </rPh>
    <rPh sb="4" eb="5">
      <t>ミズ</t>
    </rPh>
    <rPh sb="5" eb="6">
      <t>リ</t>
    </rPh>
    <rPh sb="6" eb="7">
      <t>ケン</t>
    </rPh>
    <phoneticPr fontId="4"/>
  </si>
  <si>
    <t>※当初予算額は、小計金額が予算金額</t>
    <rPh sb="10" eb="11">
      <t>キン</t>
    </rPh>
    <phoneticPr fontId="4"/>
  </si>
  <si>
    <t>※当初予算額は、小計金額が予算金額</t>
    <rPh sb="8" eb="9">
      <t>ショウ</t>
    </rPh>
    <rPh sb="10" eb="11">
      <t>キン</t>
    </rPh>
    <phoneticPr fontId="16"/>
  </si>
  <si>
    <t>須川ダム水質自動監視装置設置工事が繰越となった</t>
    <rPh sb="0" eb="2">
      <t>スガワ</t>
    </rPh>
    <rPh sb="4" eb="6">
      <t>スイシツ</t>
    </rPh>
    <rPh sb="6" eb="8">
      <t>ジドウ</t>
    </rPh>
    <rPh sb="8" eb="10">
      <t>カンシ</t>
    </rPh>
    <rPh sb="10" eb="12">
      <t>ソウチ</t>
    </rPh>
    <rPh sb="12" eb="14">
      <t>セッチ</t>
    </rPh>
    <rPh sb="14" eb="16">
      <t>コウジ</t>
    </rPh>
    <rPh sb="17" eb="19">
      <t>クリコシ</t>
    </rPh>
    <phoneticPr fontId="4"/>
  </si>
  <si>
    <t>米谷配水池の塩素滅菌設備分漏れ</t>
    <rPh sb="0" eb="5">
      <t>マイタニハイスイイケ</t>
    </rPh>
    <rPh sb="6" eb="12">
      <t>エンソメッキンセツビ</t>
    </rPh>
    <rPh sb="12" eb="13">
      <t>フン</t>
    </rPh>
    <rPh sb="13" eb="14">
      <t>モ</t>
    </rPh>
    <phoneticPr fontId="4"/>
  </si>
  <si>
    <t>不用額の小計は、当初予算額の小計金額から執行予定額を減じた金額</t>
    <rPh sb="0" eb="2">
      <t>フヨウ</t>
    </rPh>
    <rPh sb="2" eb="3">
      <t>ガク</t>
    </rPh>
    <rPh sb="4" eb="6">
      <t>ショウケイ</t>
    </rPh>
    <rPh sb="8" eb="10">
      <t>トウショ</t>
    </rPh>
    <rPh sb="10" eb="13">
      <t>ヨサンガク</t>
    </rPh>
    <rPh sb="14" eb="16">
      <t>ショウケイ</t>
    </rPh>
    <rPh sb="16" eb="18">
      <t>キンガク</t>
    </rPh>
    <rPh sb="20" eb="22">
      <t>シッコウ</t>
    </rPh>
    <rPh sb="22" eb="24">
      <t>ヨテイ</t>
    </rPh>
    <rPh sb="24" eb="25">
      <t>ガク</t>
    </rPh>
    <rPh sb="26" eb="27">
      <t>ゲン</t>
    </rPh>
    <rPh sb="29" eb="31">
      <t>キンガク</t>
    </rPh>
    <phoneticPr fontId="4"/>
  </si>
  <si>
    <t>不用額の小計は、当初予算額の小計金額から執行予定額を減じた金額</t>
    <phoneticPr fontId="4"/>
  </si>
  <si>
    <t>不用額の小計は、当初予算額の小計金額から執行予定額を減じた金額</t>
    <phoneticPr fontId="4"/>
  </si>
  <si>
    <t>ハイブリットメーターの購入を行わなかったため</t>
    <rPh sb="11" eb="13">
      <t>コウニュウ</t>
    </rPh>
    <rPh sb="14" eb="15">
      <t>オコナ</t>
    </rPh>
    <phoneticPr fontId="4"/>
  </si>
  <si>
    <t>都祁浄水場の送水ポンプ工事が繰越のため</t>
    <rPh sb="0" eb="2">
      <t>ツゲ</t>
    </rPh>
    <rPh sb="2" eb="4">
      <t>ジョウスイ</t>
    </rPh>
    <rPh sb="4" eb="5">
      <t>バ</t>
    </rPh>
    <rPh sb="6" eb="8">
      <t>ソウスイ</t>
    </rPh>
    <rPh sb="11" eb="13">
      <t>コウジ</t>
    </rPh>
    <rPh sb="14" eb="16">
      <t>クリコシ</t>
    </rPh>
    <phoneticPr fontId="4"/>
  </si>
  <si>
    <t>予算時に塩素計・流量計の計上科目は計装設備になっていたが、計上は「その他機械」の計測設備で行ったため</t>
    <rPh sb="0" eb="2">
      <t>ヨサン</t>
    </rPh>
    <rPh sb="2" eb="3">
      <t>ジ</t>
    </rPh>
    <rPh sb="4" eb="6">
      <t>エンソ</t>
    </rPh>
    <rPh sb="6" eb="7">
      <t>ケイ</t>
    </rPh>
    <rPh sb="8" eb="11">
      <t>リュウリョウケイ</t>
    </rPh>
    <rPh sb="12" eb="14">
      <t>ケイジョウ</t>
    </rPh>
    <rPh sb="14" eb="16">
      <t>カモク</t>
    </rPh>
    <rPh sb="17" eb="19">
      <t>ケイソウ</t>
    </rPh>
    <rPh sb="19" eb="21">
      <t>セツビ</t>
    </rPh>
    <rPh sb="29" eb="31">
      <t>ケイジョウ</t>
    </rPh>
    <rPh sb="35" eb="36">
      <t>タ</t>
    </rPh>
    <rPh sb="36" eb="38">
      <t>キカイ</t>
    </rPh>
    <rPh sb="40" eb="42">
      <t>ケイソク</t>
    </rPh>
    <rPh sb="42" eb="44">
      <t>セツビ</t>
    </rPh>
    <rPh sb="45" eb="46">
      <t>オコナ</t>
    </rPh>
    <phoneticPr fontId="4"/>
  </si>
  <si>
    <t>予算時に水位計の計上科目が計装設備なっていたが、計上は「その他機械」の計測設備で行ったため</t>
    <rPh sb="4" eb="7">
      <t>スイイケイ</t>
    </rPh>
    <phoneticPr fontId="4"/>
  </si>
  <si>
    <t>照明器具更新を諸設備で計上したが、本庁舎と同様に「器具」で計上したため</t>
    <rPh sb="0" eb="2">
      <t>ショウメイ</t>
    </rPh>
    <rPh sb="2" eb="4">
      <t>キグ</t>
    </rPh>
    <rPh sb="4" eb="6">
      <t>コウシン</t>
    </rPh>
    <rPh sb="7" eb="8">
      <t>ショ</t>
    </rPh>
    <rPh sb="8" eb="10">
      <t>セツビ</t>
    </rPh>
    <rPh sb="11" eb="13">
      <t>ケイジョウ</t>
    </rPh>
    <rPh sb="17" eb="18">
      <t>ホン</t>
    </rPh>
    <rPh sb="18" eb="20">
      <t>チョウシャ</t>
    </rPh>
    <rPh sb="21" eb="23">
      <t>ドウヨウ</t>
    </rPh>
    <rPh sb="25" eb="27">
      <t>キグ</t>
    </rPh>
    <rPh sb="29" eb="31">
      <t>ケイジョウ</t>
    </rPh>
    <phoneticPr fontId="4"/>
  </si>
  <si>
    <t>庁舎の自家発電装置工事が繰越になったため</t>
    <rPh sb="0" eb="2">
      <t>チョウシャ</t>
    </rPh>
    <rPh sb="3" eb="5">
      <t>ジカ</t>
    </rPh>
    <rPh sb="5" eb="7">
      <t>ハツデン</t>
    </rPh>
    <rPh sb="7" eb="9">
      <t>ソウチ</t>
    </rPh>
    <rPh sb="9" eb="11">
      <t>コウジ</t>
    </rPh>
    <rPh sb="12" eb="14">
      <t>クリコシ</t>
    </rPh>
    <phoneticPr fontId="4"/>
  </si>
  <si>
    <t>近鉄軌道横断関連費金額を予算計上したが、未竣工のため</t>
    <rPh sb="0" eb="2">
      <t>キンテツ</t>
    </rPh>
    <rPh sb="2" eb="4">
      <t>キドウ</t>
    </rPh>
    <rPh sb="4" eb="6">
      <t>オウダン</t>
    </rPh>
    <rPh sb="6" eb="8">
      <t>カンレン</t>
    </rPh>
    <rPh sb="8" eb="9">
      <t>ヒ</t>
    </rPh>
    <rPh sb="9" eb="11">
      <t>キンガク</t>
    </rPh>
    <rPh sb="12" eb="14">
      <t>ヨサン</t>
    </rPh>
    <rPh sb="14" eb="16">
      <t>ケイジョウ</t>
    </rPh>
    <rPh sb="20" eb="21">
      <t>ミ</t>
    </rPh>
    <rPh sb="21" eb="23">
      <t>シュンコウ</t>
    </rPh>
    <phoneticPr fontId="4"/>
  </si>
  <si>
    <t>沈殿池改良工事(阻流板)を浄水設備で予算計上したが「その他機械」へ計上したため</t>
    <rPh sb="0" eb="3">
      <t>チンデンチ</t>
    </rPh>
    <rPh sb="3" eb="5">
      <t>カイリョウ</t>
    </rPh>
    <rPh sb="5" eb="7">
      <t>コウジ</t>
    </rPh>
    <rPh sb="8" eb="9">
      <t>ハバ</t>
    </rPh>
    <rPh sb="9" eb="10">
      <t>ナガ</t>
    </rPh>
    <rPh sb="10" eb="11">
      <t>イタ</t>
    </rPh>
    <rPh sb="13" eb="15">
      <t>ジョウスイ</t>
    </rPh>
    <rPh sb="15" eb="17">
      <t>セツビ</t>
    </rPh>
    <rPh sb="18" eb="20">
      <t>ヨサン</t>
    </rPh>
    <rPh sb="20" eb="22">
      <t>ケイジョウ</t>
    </rPh>
    <rPh sb="28" eb="29">
      <t>タ</t>
    </rPh>
    <rPh sb="29" eb="31">
      <t>キカイ</t>
    </rPh>
    <rPh sb="33" eb="35">
      <t>ケイジョウ</t>
    </rPh>
    <phoneticPr fontId="4"/>
  </si>
  <si>
    <t>R3に1円減価償却予定のため、R2で終了しようと1円増額予算としたため</t>
    <rPh sb="4" eb="5">
      <t>エン</t>
    </rPh>
    <rPh sb="5" eb="9">
      <t>ゲンカショウキャク</t>
    </rPh>
    <rPh sb="9" eb="11">
      <t>ヨテイ</t>
    </rPh>
    <rPh sb="18" eb="20">
      <t>シュウリョウ</t>
    </rPh>
    <rPh sb="25" eb="26">
      <t>エン</t>
    </rPh>
    <rPh sb="26" eb="28">
      <t>ゾウガク</t>
    </rPh>
    <rPh sb="28" eb="30">
      <t>ヨサン</t>
    </rPh>
    <phoneticPr fontId="4"/>
  </si>
  <si>
    <t>阻流板を浄水設備でなく、「その他機械」の浄水用設備に計上したこと及び予算時に計上報告漏れのため</t>
    <rPh sb="32" eb="33">
      <t>オヨ</t>
    </rPh>
    <rPh sb="34" eb="36">
      <t>ヨサン</t>
    </rPh>
    <rPh sb="36" eb="37">
      <t>ジ</t>
    </rPh>
    <rPh sb="38" eb="40">
      <t>ケイジョウ</t>
    </rPh>
    <rPh sb="40" eb="42">
      <t>ホウコク</t>
    </rPh>
    <rPh sb="42" eb="43">
      <t>モ</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</si>
</sst>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quot;△ &quot;#,##0"/>
    <numFmt numFmtId="177" formatCode="#,##0\ ;&quot;△ &quot;#,##0\ "/>
    <numFmt numFmtId="178" formatCode="\(#,##0\)"/>
  </numFmts>
  <fonts count="48">
    <font>
      <sz val="11"/>
      <name val="ＭＳ Ｐゴシック"/>
      <family val="3"/>
      <charset val="128"/>
    </font>
    <font>
      <b/>
      <sz val="11"/>
      <name val="ＭＳ Ｐゴシック"/>
      <family val="3"/>
      <charset val="128"/>
    </font>
    <font>
      <sz val="11"/>
      <name val="ＭＳ Ｐゴシック"/>
      <family val="3"/>
      <charset val="128"/>
    </font>
    <font>
      <sz val="11"/>
      <name val="ＭＳ Ｐ明朝"/>
      <family val="1"/>
      <charset val="128"/>
    </font>
    <font>
      <sz val="6"/>
      <name val="ＭＳ Ｐゴシック"/>
      <family val="3"/>
      <charset val="128"/>
    </font>
    <font>
      <sz val="18"/>
      <name val="ＭＳ Ｐゴシック"/>
      <family val="3"/>
      <charset val="128"/>
    </font>
    <font>
      <sz val="12"/>
      <name val="ＭＳ Ｐゴシック"/>
      <family val="3"/>
      <charset val="128"/>
    </font>
    <font>
      <sz val="12"/>
      <name val="ＭＳ Ｐ明朝"/>
      <family val="1"/>
      <charset val="128"/>
    </font>
    <font>
      <sz val="9"/>
      <color indexed="81"/>
      <name val="ＭＳ Ｐゴシック"/>
      <family val="3"/>
      <charset val="128"/>
    </font>
    <font>
      <sz val="13"/>
      <name val="ＭＳ Ｐゴシック"/>
      <family val="3"/>
      <charset val="128"/>
    </font>
    <font>
      <sz val="13"/>
      <name val="ＭＳ Ｐ明朝"/>
      <family val="1"/>
      <charset val="128"/>
    </font>
    <font>
      <b/>
      <sz val="18"/>
      <name val="HGPｺﾞｼｯｸM"/>
      <family val="3"/>
      <charset val="128"/>
    </font>
    <font>
      <sz val="6"/>
      <name val="ＭＳ Ｐゴシック"/>
      <family val="3"/>
      <charset val="128"/>
    </font>
    <font>
      <b/>
      <sz val="13"/>
      <color indexed="10"/>
      <name val="ＭＳ Ｐゴシック"/>
      <family val="3"/>
      <charset val="128"/>
    </font>
    <font>
      <sz val="6"/>
      <name val="ＭＳ Ｐゴシック"/>
      <family val="3"/>
      <charset val="128"/>
    </font>
    <font>
      <sz val="14"/>
      <name val="ＭＳ Ｐ明朝"/>
      <family val="1"/>
      <charset val="128"/>
    </font>
    <font>
      <sz val="6"/>
      <name val="ＭＳ Ｐゴシック"/>
      <family val="3"/>
      <charset val="128"/>
    </font>
    <font>
      <sz val="10"/>
      <name val="ＭＳ Ｐゴシック"/>
      <family val="3"/>
      <charset val="128"/>
    </font>
    <font>
      <sz val="8"/>
      <name val="ＭＳ Ｐ明朝"/>
      <family val="1"/>
      <charset val="128"/>
    </font>
    <font>
      <sz val="13"/>
      <name val="HGS明朝B"/>
      <family val="1"/>
      <charset val="128"/>
    </font>
    <font>
      <sz val="9"/>
      <name val="ＭＳ Ｐ明朝"/>
      <family val="1"/>
      <charset val="128"/>
    </font>
    <font>
      <b/>
      <sz val="13"/>
      <name val="ＭＳ Ｐゴシック"/>
      <family val="3"/>
      <charset val="128"/>
    </font>
    <font>
      <b/>
      <sz val="12"/>
      <name val="ＭＳ Ｐゴシック"/>
      <family val="3"/>
      <charset val="128"/>
    </font>
    <font>
      <b/>
      <sz val="13"/>
      <name val="ＭＳ Ｐ明朝"/>
      <family val="1"/>
      <charset val="128"/>
    </font>
    <font>
      <b/>
      <sz val="12"/>
      <color indexed="81"/>
      <name val="MS P ゴシック"/>
      <family val="3"/>
      <charset val="128"/>
    </font>
    <font>
      <b/>
      <sz val="9"/>
      <color indexed="81"/>
      <name val="MS P ゴシック"/>
      <family val="3"/>
      <charset val="128"/>
    </font>
    <font>
      <b/>
      <sz val="13"/>
      <color indexed="81"/>
      <name val="MS P ゴシック"/>
      <family val="3"/>
      <charset val="128"/>
    </font>
    <font>
      <sz val="20"/>
      <color indexed="10"/>
      <name val="ＭＳ Ｐゴシック"/>
      <family val="3"/>
      <charset val="128"/>
    </font>
    <font>
      <b/>
      <sz val="20"/>
      <color indexed="10"/>
      <name val="ＭＳ Ｐゴシック"/>
      <family val="3"/>
      <charset val="128"/>
    </font>
    <font>
      <sz val="10"/>
      <name val="ＭＳ Ｐ明朝"/>
      <family val="1"/>
      <charset val="128"/>
    </font>
    <font>
      <sz val="9"/>
      <name val="ＭＳ Ｐゴシック"/>
      <family val="3"/>
      <charset val="128"/>
    </font>
    <font>
      <sz val="11"/>
      <color rgb="FFFF0000"/>
      <name val="ＭＳ Ｐゴシック"/>
      <family val="3"/>
      <charset val="128"/>
    </font>
    <font>
      <sz val="12"/>
      <color rgb="FFFF0000"/>
      <name val="ＭＳ Ｐ明朝"/>
      <family val="1"/>
      <charset val="128"/>
    </font>
    <font>
      <sz val="13"/>
      <name val="ＭＳ Ｐゴシック"/>
      <family val="3"/>
      <charset val="128"/>
      <scheme val="minor"/>
    </font>
    <font>
      <b/>
      <sz val="13"/>
      <color rgb="FFFF0000"/>
      <name val="ＭＳ Ｐゴシック"/>
      <family val="3"/>
      <charset val="128"/>
      <scheme val="minor"/>
    </font>
    <font>
      <b/>
      <sz val="13"/>
      <color rgb="FFFF0000"/>
      <name val="ＭＳ Ｐゴシック"/>
      <family val="3"/>
      <charset val="128"/>
    </font>
    <font>
      <b/>
      <sz val="13"/>
      <color rgb="FFFF0000"/>
      <name val="ＭＳ Ｐ明朝"/>
      <family val="1"/>
      <charset val="128"/>
    </font>
    <font>
      <sz val="13"/>
      <color rgb="FFFF0000"/>
      <name val="ＭＳ Ｐゴシック"/>
      <family val="3"/>
      <charset val="128"/>
    </font>
    <font>
      <sz val="11"/>
      <name val="ＭＳ Ｐゴシック"/>
      <family val="3"/>
      <charset val="128"/>
      <scheme val="minor"/>
    </font>
    <font>
      <sz val="16"/>
      <name val="ＭＳ Ｐゴシック"/>
      <family val="3"/>
      <charset val="128"/>
      <scheme val="minor"/>
    </font>
    <font>
      <sz val="13"/>
      <color rgb="FF0070C0"/>
      <name val="ＭＳ Ｐゴシック"/>
      <family val="3"/>
      <charset val="128"/>
      <scheme val="minor"/>
    </font>
    <font>
      <sz val="13"/>
      <color rgb="FF0070C0"/>
      <name val="ＭＳ Ｐゴシック"/>
      <family val="3"/>
      <charset val="128"/>
    </font>
    <font>
      <sz val="13"/>
      <color rgb="FFFF0000"/>
      <name val="ＭＳ Ｐ明朝"/>
      <family val="1"/>
      <charset val="128"/>
    </font>
    <font>
      <sz val="13"/>
      <color rgb="FFFF0000"/>
      <name val="ＭＳ Ｐゴシック"/>
      <family val="3"/>
      <charset val="128"/>
      <scheme val="minor"/>
    </font>
    <font>
      <b/>
      <sz val="13"/>
      <color theme="1"/>
      <name val="ＭＳ Ｐゴシック"/>
      <family val="3"/>
      <charset val="128"/>
      <scheme val="minor"/>
    </font>
    <font>
      <b/>
      <sz val="12"/>
      <color theme="1"/>
      <name val="ＭＳ Ｐゴシック"/>
      <family val="3"/>
      <charset val="128"/>
    </font>
    <font>
      <b/>
      <sz val="13"/>
      <color theme="1"/>
      <name val="ＭＳ Ｐゴシック"/>
      <family val="3"/>
      <charset val="128"/>
    </font>
    <font>
      <b/>
      <sz val="13"/>
      <color theme="1"/>
      <name val="ＭＳ Ｐ明朝"/>
      <family val="1"/>
      <charset val="128"/>
    </font>
  </fonts>
  <fills count="4">
    <fill>
      <patternFill patternType="none"/>
    </fill>
    <fill>
      <patternFill patternType="gray125"/>
    </fill>
    <fill>
      <patternFill patternType="solid">
        <fgColor theme="0"/>
        <bgColor indexed="64"/>
      </patternFill>
    </fill>
    <fill>
      <patternFill patternType="solid">
        <fgColor theme="8" tint="0.79998168889431442"/>
        <bgColor indexed="64"/>
      </patternFill>
    </fill>
  </fills>
  <borders count="100">
    <border>
      <left/>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top/>
      <bottom style="thin">
        <color indexed="64"/>
      </bottom>
      <diagonal/>
    </border>
    <border>
      <left style="hair">
        <color indexed="64"/>
      </left>
      <right style="hair">
        <color indexed="64"/>
      </right>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top style="dotted">
        <color indexed="64"/>
      </top>
      <bottom style="thin">
        <color indexed="64"/>
      </bottom>
      <diagonal/>
    </border>
    <border>
      <left/>
      <right/>
      <top/>
      <bottom style="thin">
        <color indexed="64"/>
      </bottom>
      <diagonal/>
    </border>
    <border>
      <left style="thin">
        <color indexed="64"/>
      </left>
      <right/>
      <top style="hair">
        <color indexed="64"/>
      </top>
      <bottom style="hair">
        <color indexed="64"/>
      </bottom>
      <diagonal/>
    </border>
    <border>
      <left style="thin">
        <color indexed="64"/>
      </left>
      <right style="thin">
        <color indexed="64"/>
      </right>
      <top/>
      <bottom style="hair">
        <color indexed="64"/>
      </bottom>
      <diagonal/>
    </border>
    <border>
      <left style="hair">
        <color indexed="64"/>
      </left>
      <right/>
      <top style="thin">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diagonal/>
    </border>
    <border>
      <left style="thin">
        <color indexed="64"/>
      </left>
      <right/>
      <top style="thin">
        <color indexed="64"/>
      </top>
      <bottom style="hair">
        <color indexed="64"/>
      </bottom>
      <diagonal/>
    </border>
    <border>
      <left style="thin">
        <color indexed="64"/>
      </left>
      <right/>
      <top/>
      <bottom/>
      <diagonal/>
    </border>
    <border>
      <left style="thin">
        <color indexed="64"/>
      </left>
      <right/>
      <top/>
      <bottom style="thin">
        <color indexed="64"/>
      </bottom>
      <diagonal/>
    </border>
    <border>
      <left style="thin">
        <color indexed="64"/>
      </left>
      <right/>
      <top/>
      <bottom style="hair">
        <color indexed="64"/>
      </bottom>
      <diagonal/>
    </border>
    <border>
      <left style="thin">
        <color indexed="64"/>
      </left>
      <right/>
      <top style="hair">
        <color indexed="64"/>
      </top>
      <bottom/>
      <diagonal/>
    </border>
    <border>
      <left style="thin">
        <color indexed="64"/>
      </left>
      <right/>
      <top style="hair">
        <color indexed="64"/>
      </top>
      <bottom style="thin">
        <color indexed="64"/>
      </bottom>
      <diagonal/>
    </border>
    <border>
      <left style="hair">
        <color indexed="64"/>
      </left>
      <right style="dotted">
        <color indexed="64"/>
      </right>
      <top style="dotted">
        <color indexed="64"/>
      </top>
      <bottom style="thin">
        <color indexed="64"/>
      </bottom>
      <diagonal/>
    </border>
    <border>
      <left/>
      <right style="thin">
        <color indexed="64"/>
      </right>
      <top/>
      <bottom style="thin">
        <color indexed="64"/>
      </bottom>
      <diagonal/>
    </border>
    <border>
      <left style="hair">
        <color indexed="64"/>
      </left>
      <right style="dotted">
        <color indexed="64"/>
      </right>
      <top style="hair">
        <color indexed="64"/>
      </top>
      <bottom style="hair">
        <color indexed="64"/>
      </bottom>
      <diagonal/>
    </border>
    <border>
      <left/>
      <right style="dotted">
        <color indexed="64"/>
      </right>
      <top style="hair">
        <color indexed="64"/>
      </top>
      <bottom style="hair">
        <color indexed="64"/>
      </bottom>
      <diagonal/>
    </border>
    <border>
      <left style="hair">
        <color indexed="64"/>
      </left>
      <right style="dotted">
        <color indexed="64"/>
      </right>
      <top style="hair">
        <color indexed="64"/>
      </top>
      <bottom style="thin">
        <color indexed="64"/>
      </bottom>
      <diagonal/>
    </border>
    <border>
      <left/>
      <right style="thin">
        <color indexed="64"/>
      </right>
      <top style="hair">
        <color indexed="64"/>
      </top>
      <bottom style="thin">
        <color indexed="64"/>
      </bottom>
      <diagonal/>
    </border>
    <border>
      <left/>
      <right/>
      <top/>
      <bottom style="hair">
        <color indexed="64"/>
      </bottom>
      <diagonal/>
    </border>
    <border>
      <left style="hair">
        <color indexed="64"/>
      </left>
      <right/>
      <top/>
      <bottom style="hair">
        <color indexed="64"/>
      </bottom>
      <diagonal/>
    </border>
    <border>
      <left/>
      <right style="hair">
        <color indexed="64"/>
      </right>
      <top style="hair">
        <color indexed="64"/>
      </top>
      <bottom/>
      <diagonal/>
    </border>
    <border>
      <left/>
      <right style="dotted">
        <color indexed="64"/>
      </right>
      <top style="hair">
        <color indexed="64"/>
      </top>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dotted">
        <color indexed="64"/>
      </right>
      <top style="thin">
        <color indexed="64"/>
      </top>
      <bottom style="thin">
        <color indexed="64"/>
      </bottom>
      <diagonal/>
    </border>
    <border>
      <left/>
      <right style="dotted">
        <color indexed="64"/>
      </right>
      <top style="thin">
        <color indexed="64"/>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hair">
        <color indexed="64"/>
      </top>
      <bottom style="thin">
        <color indexed="64"/>
      </bottom>
      <diagonal/>
    </border>
    <border>
      <left/>
      <right/>
      <top style="thin">
        <color indexed="64"/>
      </top>
      <bottom/>
      <diagonal/>
    </border>
    <border>
      <left/>
      <right style="hair">
        <color indexed="64"/>
      </right>
      <top style="hair">
        <color indexed="64"/>
      </top>
      <bottom style="thin">
        <color indexed="64"/>
      </bottom>
      <diagonal/>
    </border>
    <border>
      <left style="hair">
        <color indexed="64"/>
      </left>
      <right style="thin">
        <color indexed="64"/>
      </right>
      <top/>
      <bottom/>
      <diagonal/>
    </border>
    <border>
      <left style="hair">
        <color indexed="64"/>
      </left>
      <right style="hair">
        <color indexed="64"/>
      </right>
      <top/>
      <bottom/>
      <diagonal/>
    </border>
    <border>
      <left style="hair">
        <color indexed="64"/>
      </left>
      <right style="hair">
        <color indexed="64"/>
      </right>
      <top style="hair">
        <color indexed="64"/>
      </top>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diagonal/>
    </border>
    <border>
      <left style="hair">
        <color indexed="64"/>
      </left>
      <right/>
      <top/>
      <bottom/>
      <diagonal/>
    </border>
    <border>
      <left style="thin">
        <color indexed="64"/>
      </left>
      <right style="hair">
        <color indexed="64"/>
      </right>
      <top/>
      <bottom style="thin">
        <color indexed="64"/>
      </bottom>
      <diagonal/>
    </border>
    <border>
      <left style="thin">
        <color indexed="64"/>
      </left>
      <right style="hair">
        <color indexed="64"/>
      </right>
      <top/>
      <bottom style="hair">
        <color indexed="64"/>
      </bottom>
      <diagonal/>
    </border>
    <border>
      <left/>
      <right style="hair">
        <color indexed="64"/>
      </right>
      <top/>
      <bottom style="hair">
        <color indexed="64"/>
      </bottom>
      <diagonal/>
    </border>
    <border>
      <left style="thin">
        <color indexed="64"/>
      </left>
      <right style="thin">
        <color indexed="64"/>
      </right>
      <top/>
      <bottom/>
      <diagonal/>
    </border>
    <border>
      <left style="thin">
        <color indexed="64"/>
      </left>
      <right style="hair">
        <color indexed="64"/>
      </right>
      <top/>
      <bottom/>
      <diagonal/>
    </border>
    <border>
      <left style="hair">
        <color indexed="64"/>
      </left>
      <right style="thin">
        <color indexed="64"/>
      </right>
      <top style="thin">
        <color indexed="64"/>
      </top>
      <bottom/>
      <diagonal/>
    </border>
    <border>
      <left style="hair">
        <color indexed="64"/>
      </left>
      <right/>
      <top style="thin">
        <color indexed="64"/>
      </top>
      <bottom/>
      <diagonal/>
    </border>
    <border>
      <left style="hair">
        <color indexed="64"/>
      </left>
      <right style="dotted">
        <color indexed="64"/>
      </right>
      <top style="thin">
        <color indexed="64"/>
      </top>
      <bottom/>
      <diagonal/>
    </border>
    <border>
      <left style="hair">
        <color indexed="64"/>
      </left>
      <right style="hair">
        <color indexed="64"/>
      </right>
      <top style="thin">
        <color indexed="64"/>
      </top>
      <bottom/>
      <diagonal/>
    </border>
    <border>
      <left style="thin">
        <color indexed="64"/>
      </left>
      <right style="thin">
        <color indexed="64"/>
      </right>
      <top style="thin">
        <color indexed="64"/>
      </top>
      <bottom/>
      <diagonal/>
    </border>
    <border>
      <left style="hair">
        <color indexed="64"/>
      </left>
      <right style="dotted">
        <color indexed="64"/>
      </right>
      <top/>
      <bottom style="thin">
        <color indexed="64"/>
      </bottom>
      <diagonal/>
    </border>
    <border>
      <left style="hair">
        <color indexed="64"/>
      </left>
      <right/>
      <top style="hair">
        <color indexed="64"/>
      </top>
      <bottom style="double">
        <color indexed="64"/>
      </bottom>
      <diagonal/>
    </border>
    <border>
      <left/>
      <right style="hair">
        <color indexed="64"/>
      </right>
      <top/>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thin">
        <color indexed="64"/>
      </left>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thin">
        <color indexed="64"/>
      </left>
      <right/>
      <top style="thin">
        <color indexed="64"/>
      </top>
      <bottom/>
      <diagonal/>
    </border>
    <border>
      <left style="thin">
        <color indexed="64"/>
      </left>
      <right style="hair">
        <color indexed="64"/>
      </right>
      <top style="thin">
        <color indexed="64"/>
      </top>
      <bottom/>
      <diagonal/>
    </border>
    <border>
      <left/>
      <right style="thin">
        <color indexed="64"/>
      </right>
      <top style="thin">
        <color indexed="64"/>
      </top>
      <bottom/>
      <diagonal/>
    </border>
    <border>
      <left style="thin">
        <color indexed="64"/>
      </left>
      <right/>
      <top/>
      <bottom style="double">
        <color indexed="64"/>
      </bottom>
      <diagonal/>
    </border>
    <border>
      <left style="hair">
        <color indexed="64"/>
      </left>
      <right style="thin">
        <color indexed="64"/>
      </right>
      <top/>
      <bottom style="double">
        <color indexed="64"/>
      </bottom>
      <diagonal/>
    </border>
    <border>
      <left/>
      <right/>
      <top/>
      <bottom style="double">
        <color indexed="64"/>
      </bottom>
      <diagonal/>
    </border>
    <border>
      <left style="hair">
        <color indexed="64"/>
      </left>
      <right/>
      <top/>
      <bottom style="double">
        <color indexed="64"/>
      </bottom>
      <diagonal/>
    </border>
    <border>
      <left style="hair">
        <color indexed="64"/>
      </left>
      <right style="dotted">
        <color indexed="64"/>
      </right>
      <top/>
      <bottom style="double">
        <color indexed="64"/>
      </bottom>
      <diagonal/>
    </border>
    <border>
      <left style="thin">
        <color indexed="64"/>
      </left>
      <right style="thin">
        <color indexed="64"/>
      </right>
      <top/>
      <bottom style="double">
        <color indexed="64"/>
      </bottom>
      <diagonal/>
    </border>
    <border>
      <left/>
      <right style="thin">
        <color indexed="64"/>
      </right>
      <top/>
      <bottom style="double">
        <color indexed="64"/>
      </bottom>
      <diagonal/>
    </border>
    <border>
      <left style="hair">
        <color indexed="64"/>
      </left>
      <right style="dotted">
        <color indexed="64"/>
      </right>
      <top/>
      <bottom/>
      <diagonal/>
    </border>
    <border>
      <left/>
      <right style="thin">
        <color indexed="64"/>
      </right>
      <top/>
      <bottom style="hair">
        <color indexed="64"/>
      </bottom>
      <diagonal/>
    </border>
    <border>
      <left/>
      <right style="dotted">
        <color indexed="64"/>
      </right>
      <top/>
      <bottom style="hair">
        <color indexed="64"/>
      </bottom>
      <diagonal/>
    </border>
    <border>
      <left style="thin">
        <color indexed="64"/>
      </left>
      <right style="hair">
        <color indexed="64"/>
      </right>
      <top/>
      <bottom style="double">
        <color indexed="64"/>
      </bottom>
      <diagonal/>
    </border>
    <border>
      <left/>
      <right style="hair">
        <color indexed="64"/>
      </right>
      <top style="thin">
        <color indexed="64"/>
      </top>
      <bottom/>
      <diagonal/>
    </border>
    <border>
      <left style="hair">
        <color indexed="64"/>
      </left>
      <right style="hair">
        <color indexed="64"/>
      </right>
      <top/>
      <bottom style="double">
        <color indexed="64"/>
      </bottom>
      <diagonal/>
    </border>
    <border>
      <left/>
      <right/>
      <top style="thin">
        <color indexed="64"/>
      </top>
      <bottom style="hair">
        <color indexed="64"/>
      </bottom>
      <diagonal/>
    </border>
    <border>
      <left/>
      <right/>
      <top style="hair">
        <color indexed="64"/>
      </top>
      <bottom style="dotted">
        <color indexed="64"/>
      </bottom>
      <diagonal/>
    </border>
    <border>
      <left style="thin">
        <color indexed="64"/>
      </left>
      <right/>
      <top style="hair">
        <color indexed="64"/>
      </top>
      <bottom style="dotted">
        <color indexed="64"/>
      </bottom>
      <diagonal/>
    </border>
    <border>
      <left/>
      <right style="thin">
        <color indexed="64"/>
      </right>
      <top style="hair">
        <color indexed="64"/>
      </top>
      <bottom style="dotted">
        <color indexed="64"/>
      </bottom>
      <diagonal/>
    </border>
  </borders>
  <cellStyleXfs count="2">
    <xf numFmtId="0" fontId="0" fillId="0" borderId="0"/>
    <xf numFmtId="38" fontId="2" fillId="0" borderId="0" applyFont="0" applyFill="0" applyBorder="0" applyAlignment="0" applyProtection="0"/>
  </cellStyleXfs>
  <cellXfs count="524">
    <xf numFmtId="0" fontId="0" fillId="0" borderId="0" xfId="0"/>
    <xf numFmtId="0" fontId="3" fillId="0" borderId="0" xfId="0" applyFont="1" applyBorder="1"/>
    <xf numFmtId="38" fontId="0" fillId="0" borderId="0" xfId="0" applyNumberFormat="1"/>
    <xf numFmtId="0" fontId="6" fillId="0" borderId="1" xfId="0" applyFont="1" applyBorder="1"/>
    <xf numFmtId="0" fontId="6" fillId="0" borderId="2" xfId="0" applyFont="1" applyBorder="1"/>
    <xf numFmtId="0" fontId="7" fillId="0" borderId="2" xfId="0" applyFont="1" applyBorder="1"/>
    <xf numFmtId="0" fontId="7" fillId="0" borderId="3" xfId="0" applyFont="1" applyBorder="1"/>
    <xf numFmtId="0" fontId="0" fillId="0" borderId="0" xfId="0" applyFont="1"/>
    <xf numFmtId="0" fontId="0" fillId="0" borderId="0" xfId="0" applyFont="1" applyFill="1"/>
    <xf numFmtId="0" fontId="0" fillId="0" borderId="4" xfId="0" applyFont="1" applyBorder="1"/>
    <xf numFmtId="0" fontId="0" fillId="0" borderId="5" xfId="0" applyFont="1" applyBorder="1" applyAlignment="1">
      <alignment horizontal="center"/>
    </xf>
    <xf numFmtId="0" fontId="0" fillId="0" borderId="0" xfId="0" applyFont="1" applyAlignment="1">
      <alignment vertical="center"/>
    </xf>
    <xf numFmtId="0" fontId="0" fillId="0" borderId="0" xfId="0" applyFont="1" applyBorder="1"/>
    <xf numFmtId="38" fontId="0" fillId="0" borderId="0" xfId="0" applyNumberFormat="1" applyFont="1"/>
    <xf numFmtId="38" fontId="0" fillId="0" borderId="0" xfId="0" applyNumberFormat="1" applyFont="1" applyFill="1"/>
    <xf numFmtId="176" fontId="0" fillId="0" borderId="0" xfId="0" applyNumberFormat="1" applyFont="1"/>
    <xf numFmtId="0" fontId="31" fillId="0" borderId="0" xfId="0" applyFont="1"/>
    <xf numFmtId="0" fontId="32" fillId="0" borderId="2" xfId="0" applyFont="1" applyBorder="1"/>
    <xf numFmtId="38" fontId="31" fillId="0" borderId="0" xfId="0" applyNumberFormat="1" applyFont="1"/>
    <xf numFmtId="0" fontId="0" fillId="2" borderId="0" xfId="0" applyFont="1" applyFill="1"/>
    <xf numFmtId="38" fontId="0" fillId="2" borderId="0" xfId="0" applyNumberFormat="1" applyFont="1" applyFill="1"/>
    <xf numFmtId="38" fontId="9" fillId="0" borderId="6" xfId="1" applyFont="1" applyFill="1" applyBorder="1"/>
    <xf numFmtId="38" fontId="9" fillId="2" borderId="6" xfId="1" applyFont="1" applyFill="1" applyBorder="1"/>
    <xf numFmtId="38" fontId="9" fillId="0" borderId="7" xfId="1" applyFont="1" applyFill="1" applyBorder="1"/>
    <xf numFmtId="38" fontId="9" fillId="2" borderId="8" xfId="1" applyFont="1" applyFill="1" applyBorder="1"/>
    <xf numFmtId="0" fontId="0" fillId="0" borderId="0" xfId="0" applyFont="1" applyAlignment="1">
      <alignment shrinkToFit="1"/>
    </xf>
    <xf numFmtId="0" fontId="32" fillId="0" borderId="0" xfId="0" applyFont="1" applyBorder="1"/>
    <xf numFmtId="0" fontId="33" fillId="0" borderId="9" xfId="0" applyFont="1" applyBorder="1" applyAlignment="1">
      <alignment horizontal="center" shrinkToFit="1"/>
    </xf>
    <xf numFmtId="0" fontId="33" fillId="0" borderId="7" xfId="0" applyFont="1" applyBorder="1" applyAlignment="1"/>
    <xf numFmtId="0" fontId="33" fillId="2" borderId="7" xfId="0" applyFont="1" applyFill="1" applyBorder="1" applyAlignment="1"/>
    <xf numFmtId="0" fontId="33" fillId="2" borderId="6" xfId="0" applyFont="1" applyFill="1" applyBorder="1" applyAlignment="1"/>
    <xf numFmtId="0" fontId="33" fillId="0" borderId="10" xfId="0" applyFont="1" applyFill="1" applyBorder="1" applyAlignment="1"/>
    <xf numFmtId="0" fontId="33" fillId="0" borderId="11" xfId="0" applyFont="1" applyFill="1" applyBorder="1" applyAlignment="1"/>
    <xf numFmtId="0" fontId="10" fillId="2" borderId="11" xfId="0" applyFont="1" applyFill="1" applyBorder="1" applyAlignment="1"/>
    <xf numFmtId="177" fontId="33" fillId="0" borderId="7" xfId="1" applyNumberFormat="1" applyFont="1" applyBorder="1" applyAlignment="1">
      <alignment horizontal="right"/>
    </xf>
    <xf numFmtId="177" fontId="9" fillId="2" borderId="6" xfId="1" applyNumberFormat="1" applyFont="1" applyFill="1" applyBorder="1" applyAlignment="1">
      <alignment horizontal="right"/>
    </xf>
    <xf numFmtId="177" fontId="9" fillId="0" borderId="6" xfId="1" applyNumberFormat="1" applyFont="1" applyFill="1" applyBorder="1" applyAlignment="1">
      <alignment horizontal="right"/>
    </xf>
    <xf numFmtId="177" fontId="33" fillId="0" borderId="6" xfId="1" applyNumberFormat="1" applyFont="1" applyFill="1" applyBorder="1" applyAlignment="1">
      <alignment horizontal="right"/>
    </xf>
    <xf numFmtId="177" fontId="10" fillId="2" borderId="6" xfId="1" applyNumberFormat="1" applyFont="1" applyFill="1" applyBorder="1" applyAlignment="1">
      <alignment horizontal="right"/>
    </xf>
    <xf numFmtId="177" fontId="9" fillId="0" borderId="12" xfId="1" applyNumberFormat="1" applyFont="1" applyBorder="1" applyAlignment="1">
      <alignment horizontal="center" vertical="center"/>
    </xf>
    <xf numFmtId="177" fontId="9" fillId="2" borderId="13" xfId="1" applyNumberFormat="1" applyFont="1" applyFill="1" applyBorder="1" applyAlignment="1">
      <alignment horizontal="center" vertical="center"/>
    </xf>
    <xf numFmtId="177" fontId="9" fillId="0" borderId="13" xfId="1" applyNumberFormat="1" applyFont="1" applyFill="1" applyBorder="1" applyAlignment="1">
      <alignment horizontal="center" vertical="center"/>
    </xf>
    <xf numFmtId="177" fontId="10" fillId="2" borderId="13" xfId="1" applyNumberFormat="1" applyFont="1" applyFill="1" applyBorder="1" applyAlignment="1">
      <alignment horizontal="center" vertical="center"/>
    </xf>
    <xf numFmtId="38" fontId="9" fillId="0" borderId="14" xfId="1" applyFont="1" applyBorder="1" applyAlignment="1">
      <alignment horizontal="right"/>
    </xf>
    <xf numFmtId="38" fontId="9" fillId="2" borderId="14" xfId="1" applyFont="1" applyFill="1" applyBorder="1"/>
    <xf numFmtId="38" fontId="10" fillId="2" borderId="14" xfId="1" applyFont="1" applyFill="1" applyBorder="1"/>
    <xf numFmtId="38" fontId="10" fillId="2" borderId="15" xfId="1" applyFont="1" applyFill="1" applyBorder="1"/>
    <xf numFmtId="38" fontId="10" fillId="2" borderId="16" xfId="1" applyFont="1" applyFill="1" applyBorder="1"/>
    <xf numFmtId="176" fontId="6" fillId="0" borderId="17" xfId="0" applyNumberFormat="1" applyFont="1" applyBorder="1"/>
    <xf numFmtId="176" fontId="9" fillId="2" borderId="18" xfId="1" applyNumberFormat="1" applyFont="1" applyFill="1" applyBorder="1"/>
    <xf numFmtId="0" fontId="33" fillId="0" borderId="19" xfId="0" applyFont="1" applyBorder="1" applyAlignment="1"/>
    <xf numFmtId="0" fontId="33" fillId="0" borderId="20" xfId="0" applyFont="1" applyBorder="1" applyAlignment="1">
      <alignment horizontal="center" shrinkToFit="1"/>
    </xf>
    <xf numFmtId="0" fontId="5" fillId="0" borderId="0" xfId="0" applyFont="1" applyBorder="1" applyAlignment="1">
      <alignment shrinkToFit="1"/>
    </xf>
    <xf numFmtId="0" fontId="0" fillId="0" borderId="21" xfId="0" applyFont="1" applyBorder="1" applyAlignment="1">
      <alignment shrinkToFit="1"/>
    </xf>
    <xf numFmtId="0" fontId="0" fillId="0" borderId="21" xfId="0" applyFont="1" applyBorder="1"/>
    <xf numFmtId="0" fontId="0" fillId="2" borderId="21" xfId="0" applyFont="1" applyFill="1" applyBorder="1"/>
    <xf numFmtId="0" fontId="0" fillId="0" borderId="21" xfId="0" applyFont="1" applyFill="1" applyBorder="1"/>
    <xf numFmtId="38" fontId="9" fillId="2" borderId="22" xfId="1" applyFont="1" applyFill="1" applyBorder="1"/>
    <xf numFmtId="0" fontId="0" fillId="0" borderId="0" xfId="0" applyFont="1" applyAlignment="1"/>
    <xf numFmtId="38" fontId="7" fillId="0" borderId="23" xfId="0" applyNumberFormat="1" applyFont="1" applyBorder="1" applyAlignment="1"/>
    <xf numFmtId="177" fontId="34" fillId="0" borderId="7" xfId="1" applyNumberFormat="1" applyFont="1" applyBorder="1" applyAlignment="1">
      <alignment horizontal="right"/>
    </xf>
    <xf numFmtId="0" fontId="33" fillId="0" borderId="24" xfId="0" applyFont="1" applyBorder="1" applyAlignment="1"/>
    <xf numFmtId="38" fontId="9" fillId="0" borderId="7" xfId="1" applyFont="1" applyBorder="1" applyAlignment="1">
      <alignment horizontal="right"/>
    </xf>
    <xf numFmtId="176" fontId="6" fillId="0" borderId="1" xfId="0" applyNumberFormat="1" applyFont="1" applyBorder="1"/>
    <xf numFmtId="176" fontId="9" fillId="0" borderId="2" xfId="1" applyNumberFormat="1" applyFont="1" applyBorder="1" applyAlignment="1">
      <alignment horizontal="right"/>
    </xf>
    <xf numFmtId="176" fontId="9" fillId="2" borderId="2" xfId="1" applyNumberFormat="1" applyFont="1" applyFill="1" applyBorder="1"/>
    <xf numFmtId="0" fontId="0" fillId="2" borderId="0" xfId="0" applyFont="1" applyFill="1" applyBorder="1"/>
    <xf numFmtId="0" fontId="0" fillId="0" borderId="0" xfId="0" applyFont="1" applyFill="1" applyBorder="1"/>
    <xf numFmtId="177" fontId="34" fillId="0" borderId="14" xfId="1" applyNumberFormat="1" applyFont="1" applyBorder="1" applyAlignment="1">
      <alignment horizontal="right"/>
    </xf>
    <xf numFmtId="177" fontId="35" fillId="0" borderId="7" xfId="1" applyNumberFormat="1" applyFont="1" applyBorder="1" applyAlignment="1"/>
    <xf numFmtId="177" fontId="35" fillId="0" borderId="14" xfId="1" applyNumberFormat="1" applyFont="1" applyBorder="1" applyAlignment="1"/>
    <xf numFmtId="176" fontId="35" fillId="0" borderId="18" xfId="1" applyNumberFormat="1" applyFont="1" applyBorder="1"/>
    <xf numFmtId="177" fontId="35" fillId="2" borderId="6" xfId="1" applyNumberFormat="1" applyFont="1" applyFill="1" applyBorder="1" applyAlignment="1">
      <alignment horizontal="right"/>
    </xf>
    <xf numFmtId="177" fontId="35" fillId="0" borderId="6" xfId="1" applyNumberFormat="1" applyFont="1" applyFill="1" applyBorder="1" applyAlignment="1">
      <alignment horizontal="right"/>
    </xf>
    <xf numFmtId="177" fontId="34" fillId="0" borderId="6" xfId="1" applyNumberFormat="1" applyFont="1" applyFill="1" applyBorder="1" applyAlignment="1">
      <alignment horizontal="right"/>
    </xf>
    <xf numFmtId="177" fontId="36" fillId="2" borderId="6" xfId="1" applyNumberFormat="1" applyFont="1" applyFill="1" applyBorder="1" applyAlignment="1">
      <alignment horizontal="right"/>
    </xf>
    <xf numFmtId="176" fontId="35" fillId="0" borderId="18" xfId="1" applyNumberFormat="1" applyFont="1" applyBorder="1" applyAlignment="1">
      <alignment horizontal="right"/>
    </xf>
    <xf numFmtId="0" fontId="33" fillId="3" borderId="21" xfId="0" applyFont="1" applyFill="1" applyBorder="1" applyAlignment="1">
      <alignment horizontal="center" shrinkToFit="1"/>
    </xf>
    <xf numFmtId="0" fontId="33" fillId="3" borderId="9" xfId="0" applyFont="1" applyFill="1" applyBorder="1" applyAlignment="1">
      <alignment horizontal="center" shrinkToFit="1"/>
    </xf>
    <xf numFmtId="0" fontId="33" fillId="3" borderId="25" xfId="0" applyFont="1" applyFill="1" applyBorder="1" applyAlignment="1"/>
    <xf numFmtId="0" fontId="33" fillId="3" borderId="7" xfId="0" applyFont="1" applyFill="1" applyBorder="1" applyAlignment="1"/>
    <xf numFmtId="177" fontId="34" fillId="3" borderId="25" xfId="1" applyNumberFormat="1" applyFont="1" applyFill="1" applyBorder="1" applyAlignment="1">
      <alignment horizontal="right"/>
    </xf>
    <xf numFmtId="177" fontId="34" fillId="3" borderId="7" xfId="1" applyNumberFormat="1" applyFont="1" applyFill="1" applyBorder="1" applyAlignment="1">
      <alignment horizontal="right"/>
    </xf>
    <xf numFmtId="177" fontId="35" fillId="3" borderId="25" xfId="1" applyNumberFormat="1" applyFont="1" applyFill="1" applyBorder="1" applyAlignment="1"/>
    <xf numFmtId="177" fontId="35" fillId="3" borderId="7" xfId="1" applyNumberFormat="1" applyFont="1" applyFill="1" applyBorder="1" applyAlignment="1"/>
    <xf numFmtId="177" fontId="35" fillId="3" borderId="26" xfId="1" applyNumberFormat="1" applyFont="1" applyFill="1" applyBorder="1" applyAlignment="1"/>
    <xf numFmtId="177" fontId="9" fillId="3" borderId="27" xfId="1" applyNumberFormat="1" applyFont="1" applyFill="1" applyBorder="1" applyAlignment="1">
      <alignment horizontal="center" vertical="center"/>
    </xf>
    <xf numFmtId="177" fontId="9" fillId="3" borderId="12" xfId="1" applyNumberFormat="1" applyFont="1" applyFill="1" applyBorder="1" applyAlignment="1">
      <alignment horizontal="center" vertical="center"/>
    </xf>
    <xf numFmtId="38" fontId="9" fillId="3" borderId="26" xfId="1" applyFont="1" applyFill="1" applyBorder="1"/>
    <xf numFmtId="38" fontId="9" fillId="3" borderId="6" xfId="1" applyFont="1" applyFill="1" applyBorder="1"/>
    <xf numFmtId="177" fontId="10" fillId="3" borderId="25" xfId="1" applyNumberFormat="1" applyFont="1" applyFill="1" applyBorder="1" applyAlignment="1">
      <alignment horizontal="right"/>
    </xf>
    <xf numFmtId="177" fontId="10" fillId="3" borderId="7" xfId="1" applyNumberFormat="1" applyFont="1" applyFill="1" applyBorder="1" applyAlignment="1">
      <alignment horizontal="right"/>
    </xf>
    <xf numFmtId="177" fontId="10" fillId="3" borderId="26" xfId="1" applyNumberFormat="1" applyFont="1" applyFill="1" applyBorder="1" applyAlignment="1"/>
    <xf numFmtId="176" fontId="35" fillId="0" borderId="2" xfId="1" applyNumberFormat="1" applyFont="1" applyBorder="1"/>
    <xf numFmtId="38" fontId="33" fillId="2" borderId="6" xfId="1" applyFont="1" applyFill="1" applyBorder="1"/>
    <xf numFmtId="177" fontId="34" fillId="2" borderId="26" xfId="1" applyNumberFormat="1" applyFont="1" applyFill="1" applyBorder="1" applyAlignment="1"/>
    <xf numFmtId="177" fontId="35" fillId="2" borderId="26" xfId="1" applyNumberFormat="1" applyFont="1" applyFill="1" applyBorder="1" applyAlignment="1"/>
    <xf numFmtId="177" fontId="35" fillId="2" borderId="6" xfId="1" applyNumberFormat="1" applyFont="1" applyFill="1" applyBorder="1" applyAlignment="1"/>
    <xf numFmtId="177" fontId="35" fillId="0" borderId="7" xfId="1" applyNumberFormat="1" applyFont="1" applyBorder="1" applyAlignment="1">
      <alignment horizontal="right"/>
    </xf>
    <xf numFmtId="177" fontId="34" fillId="3" borderId="26" xfId="1" applyNumberFormat="1" applyFont="1" applyFill="1" applyBorder="1" applyAlignment="1"/>
    <xf numFmtId="177" fontId="34" fillId="2" borderId="6" xfId="1" applyNumberFormat="1" applyFont="1" applyFill="1" applyBorder="1" applyAlignment="1"/>
    <xf numFmtId="176" fontId="34" fillId="0" borderId="18" xfId="1" applyNumberFormat="1" applyFont="1" applyBorder="1"/>
    <xf numFmtId="176" fontId="34" fillId="0" borderId="28" xfId="1" applyNumberFormat="1" applyFont="1" applyBorder="1"/>
    <xf numFmtId="0" fontId="9" fillId="0" borderId="29" xfId="0" applyFont="1" applyBorder="1" applyAlignment="1">
      <alignment shrinkToFit="1"/>
    </xf>
    <xf numFmtId="0" fontId="0" fillId="0" borderId="17" xfId="0" applyFont="1" applyBorder="1"/>
    <xf numFmtId="0" fontId="9" fillId="0" borderId="30" xfId="0" applyFont="1" applyBorder="1" applyAlignment="1">
      <alignment shrinkToFit="1"/>
    </xf>
    <xf numFmtId="0" fontId="9" fillId="0" borderId="31" xfId="0" applyFont="1" applyBorder="1" applyAlignment="1">
      <alignment horizontal="distributed" shrinkToFit="1"/>
    </xf>
    <xf numFmtId="0" fontId="9" fillId="0" borderId="22" xfId="0" applyFont="1" applyBorder="1" applyAlignment="1">
      <alignment shrinkToFit="1"/>
    </xf>
    <xf numFmtId="0" fontId="10" fillId="0" borderId="22" xfId="0" applyFont="1" applyBorder="1" applyAlignment="1">
      <alignment shrinkToFit="1"/>
    </xf>
    <xf numFmtId="0" fontId="9" fillId="0" borderId="3" xfId="0" applyFont="1" applyBorder="1" applyAlignment="1">
      <alignment shrinkToFit="1"/>
    </xf>
    <xf numFmtId="0" fontId="9" fillId="0" borderId="32" xfId="0" applyFont="1" applyBorder="1" applyAlignment="1">
      <alignment shrinkToFit="1"/>
    </xf>
    <xf numFmtId="0" fontId="9" fillId="2" borderId="22" xfId="0" applyFont="1" applyFill="1" applyBorder="1" applyAlignment="1">
      <alignment shrinkToFit="1"/>
    </xf>
    <xf numFmtId="0" fontId="10" fillId="2" borderId="33" xfId="0" applyFont="1" applyFill="1" applyBorder="1" applyAlignment="1">
      <alignment shrinkToFit="1"/>
    </xf>
    <xf numFmtId="0" fontId="37" fillId="0" borderId="22" xfId="0" applyFont="1" applyBorder="1" applyAlignment="1">
      <alignment shrinkToFit="1"/>
    </xf>
    <xf numFmtId="0" fontId="10" fillId="0" borderId="22" xfId="0" applyFont="1" applyFill="1" applyBorder="1" applyAlignment="1">
      <alignment shrinkToFit="1"/>
    </xf>
    <xf numFmtId="0" fontId="10" fillId="0" borderId="33" xfId="0" applyFont="1" applyFill="1" applyBorder="1" applyAlignment="1">
      <alignment shrinkToFit="1"/>
    </xf>
    <xf numFmtId="0" fontId="10" fillId="2" borderId="34" xfId="0" applyFont="1" applyFill="1" applyBorder="1" applyAlignment="1">
      <alignment shrinkToFit="1"/>
    </xf>
    <xf numFmtId="0" fontId="7" fillId="0" borderId="0" xfId="0" applyFont="1" applyAlignment="1">
      <alignment horizontal="right"/>
    </xf>
    <xf numFmtId="176" fontId="0" fillId="0" borderId="0" xfId="0" applyNumberFormat="1" applyFont="1" applyAlignment="1">
      <alignment horizontal="right"/>
    </xf>
    <xf numFmtId="0" fontId="10" fillId="0" borderId="21" xfId="0" applyFont="1" applyBorder="1" applyAlignment="1">
      <alignment horizontal="right"/>
    </xf>
    <xf numFmtId="0" fontId="7" fillId="0" borderId="21" xfId="0" applyFont="1" applyBorder="1" applyAlignment="1">
      <alignment horizontal="right"/>
    </xf>
    <xf numFmtId="0" fontId="5" fillId="0" borderId="0" xfId="0" applyFont="1" applyAlignment="1"/>
    <xf numFmtId="0" fontId="38" fillId="0" borderId="0" xfId="0" applyFont="1"/>
    <xf numFmtId="0" fontId="38" fillId="0" borderId="0" xfId="0" applyFont="1" applyAlignment="1">
      <alignment shrinkToFit="1"/>
    </xf>
    <xf numFmtId="177" fontId="39" fillId="0" borderId="0" xfId="0" applyNumberFormat="1" applyFont="1"/>
    <xf numFmtId="0" fontId="38" fillId="2" borderId="0" xfId="0" applyFont="1" applyFill="1"/>
    <xf numFmtId="0" fontId="38" fillId="0" borderId="0" xfId="0" applyFont="1" applyFill="1"/>
    <xf numFmtId="0" fontId="3" fillId="2" borderId="0" xfId="0" applyFont="1" applyFill="1"/>
    <xf numFmtId="0" fontId="15" fillId="0" borderId="0" xfId="0" applyFont="1" applyAlignment="1">
      <alignment horizontal="right"/>
    </xf>
    <xf numFmtId="0" fontId="33" fillId="0" borderId="29" xfId="0" applyFont="1" applyBorder="1" applyAlignment="1">
      <alignment shrinkToFit="1"/>
    </xf>
    <xf numFmtId="0" fontId="33" fillId="0" borderId="17" xfId="0" applyFont="1" applyBorder="1" applyAlignment="1"/>
    <xf numFmtId="0" fontId="33" fillId="0" borderId="30" xfId="0" applyFont="1" applyBorder="1" applyAlignment="1">
      <alignment shrinkToFit="1"/>
    </xf>
    <xf numFmtId="0" fontId="33" fillId="0" borderId="28" xfId="0" applyFont="1" applyBorder="1"/>
    <xf numFmtId="0" fontId="33" fillId="0" borderId="31" xfId="0" applyFont="1" applyBorder="1" applyAlignment="1">
      <alignment horizontal="distributed" shrinkToFit="1"/>
    </xf>
    <xf numFmtId="0" fontId="40" fillId="3" borderId="21" xfId="0" applyFont="1" applyFill="1" applyBorder="1" applyAlignment="1">
      <alignment horizontal="center" shrinkToFit="1"/>
    </xf>
    <xf numFmtId="0" fontId="40" fillId="3" borderId="9" xfId="0" applyFont="1" applyFill="1" applyBorder="1" applyAlignment="1">
      <alignment horizontal="center" shrinkToFit="1"/>
    </xf>
    <xf numFmtId="0" fontId="40" fillId="3" borderId="35" xfId="0" applyFont="1" applyFill="1" applyBorder="1" applyAlignment="1">
      <alignment horizontal="center" shrinkToFit="1"/>
    </xf>
    <xf numFmtId="0" fontId="33" fillId="0" borderId="21" xfId="0" applyFont="1" applyBorder="1" applyAlignment="1">
      <alignment horizontal="right" shrinkToFit="1"/>
    </xf>
    <xf numFmtId="0" fontId="33" fillId="0" borderId="9" xfId="0" applyFont="1" applyBorder="1" applyAlignment="1">
      <alignment horizontal="center" shrinkToFit="1"/>
    </xf>
    <xf numFmtId="0" fontId="33" fillId="0" borderId="36" xfId="0" applyFont="1" applyBorder="1" applyAlignment="1">
      <alignment horizontal="center"/>
    </xf>
    <xf numFmtId="0" fontId="33" fillId="0" borderId="22" xfId="0" applyFont="1" applyBorder="1" applyAlignment="1">
      <alignment shrinkToFit="1"/>
    </xf>
    <xf numFmtId="0" fontId="33" fillId="3" borderId="25" xfId="0" applyFont="1" applyFill="1" applyBorder="1" applyAlignment="1"/>
    <xf numFmtId="0" fontId="33" fillId="3" borderId="7" xfId="0" applyFont="1" applyFill="1" applyBorder="1" applyAlignment="1"/>
    <xf numFmtId="0" fontId="33" fillId="3" borderId="37" xfId="0" applyFont="1" applyFill="1" applyBorder="1" applyAlignment="1"/>
    <xf numFmtId="0" fontId="33" fillId="0" borderId="25" xfId="0" applyFont="1" applyBorder="1" applyAlignment="1"/>
    <xf numFmtId="0" fontId="33" fillId="0" borderId="7" xfId="0" applyFont="1" applyBorder="1" applyAlignment="1"/>
    <xf numFmtId="0" fontId="33" fillId="2" borderId="7" xfId="0" applyFont="1" applyFill="1" applyBorder="1" applyAlignment="1"/>
    <xf numFmtId="0" fontId="33" fillId="2" borderId="6" xfId="0" applyFont="1" applyFill="1" applyBorder="1" applyAlignment="1"/>
    <xf numFmtId="0" fontId="33" fillId="0" borderId="10" xfId="0" applyFont="1" applyFill="1" applyBorder="1" applyAlignment="1"/>
    <xf numFmtId="0" fontId="33" fillId="0" borderId="11" xfId="0" applyFont="1" applyFill="1" applyBorder="1" applyAlignment="1"/>
    <xf numFmtId="0" fontId="33" fillId="0" borderId="24" xfId="0" applyFont="1" applyBorder="1" applyAlignment="1"/>
    <xf numFmtId="0" fontId="33" fillId="0" borderId="1" xfId="0" applyFont="1" applyBorder="1" applyAlignment="1"/>
    <xf numFmtId="0" fontId="33" fillId="0" borderId="17" xfId="0" applyFont="1" applyBorder="1"/>
    <xf numFmtId="177" fontId="33" fillId="3" borderId="25" xfId="1" applyNumberFormat="1" applyFont="1" applyFill="1" applyBorder="1" applyAlignment="1">
      <alignment horizontal="right"/>
    </xf>
    <xf numFmtId="177" fontId="33" fillId="3" borderId="7" xfId="1" applyNumberFormat="1" applyFont="1" applyFill="1" applyBorder="1" applyAlignment="1">
      <alignment horizontal="right"/>
    </xf>
    <xf numFmtId="177" fontId="33" fillId="3" borderId="37" xfId="1" applyNumberFormat="1" applyFont="1" applyFill="1" applyBorder="1" applyAlignment="1">
      <alignment horizontal="right"/>
    </xf>
    <xf numFmtId="177" fontId="33" fillId="0" borderId="25" xfId="1" applyNumberFormat="1" applyFont="1" applyBorder="1" applyAlignment="1">
      <alignment horizontal="right"/>
    </xf>
    <xf numFmtId="177" fontId="33" fillId="0" borderId="7" xfId="1" applyNumberFormat="1" applyFont="1" applyBorder="1" applyAlignment="1">
      <alignment horizontal="right"/>
    </xf>
    <xf numFmtId="177" fontId="33" fillId="0" borderId="6" xfId="1" applyNumberFormat="1" applyFont="1" applyFill="1" applyBorder="1" applyAlignment="1">
      <alignment horizontal="right"/>
    </xf>
    <xf numFmtId="177" fontId="33" fillId="0" borderId="2" xfId="1" applyNumberFormat="1" applyFont="1" applyBorder="1" applyAlignment="1">
      <alignment horizontal="right"/>
    </xf>
    <xf numFmtId="0" fontId="33" fillId="0" borderId="18" xfId="0" applyFont="1" applyBorder="1"/>
    <xf numFmtId="177" fontId="35" fillId="3" borderId="37" xfId="1" applyNumberFormat="1" applyFont="1" applyFill="1" applyBorder="1" applyAlignment="1"/>
    <xf numFmtId="177" fontId="35" fillId="0" borderId="25" xfId="1" applyNumberFormat="1" applyFont="1" applyBorder="1" applyAlignment="1"/>
    <xf numFmtId="177" fontId="35" fillId="0" borderId="2" xfId="1" applyNumberFormat="1" applyFont="1" applyBorder="1" applyAlignment="1"/>
    <xf numFmtId="177" fontId="10" fillId="3" borderId="38" xfId="1" applyNumberFormat="1" applyFont="1" applyFill="1" applyBorder="1" applyAlignment="1"/>
    <xf numFmtId="177" fontId="10" fillId="0" borderId="18" xfId="0" applyNumberFormat="1" applyFont="1" applyBorder="1" applyAlignment="1">
      <alignment wrapText="1"/>
    </xf>
    <xf numFmtId="0" fontId="10" fillId="0" borderId="18" xfId="0" applyFont="1" applyBorder="1"/>
    <xf numFmtId="177" fontId="41" fillId="3" borderId="26" xfId="1" applyNumberFormat="1" applyFont="1" applyFill="1" applyBorder="1" applyAlignment="1"/>
    <xf numFmtId="177" fontId="41" fillId="3" borderId="38" xfId="1" applyNumberFormat="1" applyFont="1" applyFill="1" applyBorder="1" applyAlignment="1"/>
    <xf numFmtId="177" fontId="34" fillId="3" borderId="38" xfId="1" applyNumberFormat="1" applyFont="1" applyFill="1" applyBorder="1" applyAlignment="1"/>
    <xf numFmtId="177" fontId="34" fillId="0" borderId="2" xfId="1" applyNumberFormat="1" applyFont="1" applyBorder="1" applyAlignment="1"/>
    <xf numFmtId="0" fontId="42" fillId="0" borderId="18" xfId="0" applyFont="1" applyBorder="1" applyAlignment="1">
      <alignment wrapText="1"/>
    </xf>
    <xf numFmtId="0" fontId="33" fillId="0" borderId="3" xfId="0" applyFont="1" applyBorder="1" applyAlignment="1">
      <alignment shrinkToFit="1"/>
    </xf>
    <xf numFmtId="177" fontId="9" fillId="3" borderId="39" xfId="1" applyNumberFormat="1" applyFont="1" applyFill="1" applyBorder="1" applyAlignment="1">
      <alignment horizontal="center" vertical="center"/>
    </xf>
    <xf numFmtId="177" fontId="9" fillId="0" borderId="27" xfId="1" applyNumberFormat="1" applyFont="1" applyBorder="1" applyAlignment="1">
      <alignment horizontal="center" vertical="center"/>
    </xf>
    <xf numFmtId="177" fontId="33" fillId="0" borderId="16" xfId="1" applyNumberFormat="1" applyFont="1" applyBorder="1" applyAlignment="1">
      <alignment horizontal="center" vertical="center"/>
    </xf>
    <xf numFmtId="177" fontId="9" fillId="0" borderId="3" xfId="1" applyNumberFormat="1" applyFont="1" applyBorder="1" applyAlignment="1">
      <alignment horizontal="center" vertical="center"/>
    </xf>
    <xf numFmtId="0" fontId="10" fillId="0" borderId="40" xfId="0" applyFont="1" applyBorder="1"/>
    <xf numFmtId="0" fontId="38" fillId="0" borderId="0" xfId="0" applyFont="1" applyAlignment="1">
      <alignment vertical="center"/>
    </xf>
    <xf numFmtId="0" fontId="33" fillId="0" borderId="32" xfId="0" applyFont="1" applyBorder="1" applyAlignment="1">
      <alignment shrinkToFit="1"/>
    </xf>
    <xf numFmtId="177" fontId="33" fillId="3" borderId="41" xfId="1" applyNumberFormat="1" applyFont="1" applyFill="1" applyBorder="1" applyAlignment="1"/>
    <xf numFmtId="177" fontId="33" fillId="3" borderId="42" xfId="1" applyNumberFormat="1" applyFont="1" applyFill="1" applyBorder="1" applyAlignment="1"/>
    <xf numFmtId="0" fontId="38" fillId="0" borderId="0" xfId="0" applyFont="1" applyBorder="1"/>
    <xf numFmtId="177" fontId="33" fillId="3" borderId="25" xfId="1" applyNumberFormat="1" applyFont="1" applyFill="1" applyBorder="1" applyAlignment="1"/>
    <xf numFmtId="177" fontId="33" fillId="2" borderId="8" xfId="1" applyNumberFormat="1" applyFont="1" applyFill="1" applyBorder="1" applyAlignment="1"/>
    <xf numFmtId="177" fontId="33" fillId="3" borderId="7" xfId="1" applyNumberFormat="1" applyFont="1" applyFill="1" applyBorder="1" applyAlignment="1"/>
    <xf numFmtId="177" fontId="33" fillId="3" borderId="37" xfId="1" applyNumberFormat="1" applyFont="1" applyFill="1" applyBorder="1" applyAlignment="1"/>
    <xf numFmtId="177" fontId="10" fillId="2" borderId="8" xfId="1" applyNumberFormat="1" applyFont="1" applyFill="1" applyBorder="1" applyAlignment="1"/>
    <xf numFmtId="0" fontId="10" fillId="0" borderId="34" xfId="0" applyFont="1" applyBorder="1" applyAlignment="1">
      <alignment shrinkToFit="1"/>
    </xf>
    <xf numFmtId="177" fontId="10" fillId="3" borderId="43" xfId="1" applyNumberFormat="1" applyFont="1" applyFill="1" applyBorder="1" applyAlignment="1"/>
    <xf numFmtId="177" fontId="10" fillId="3" borderId="44" xfId="1" applyNumberFormat="1" applyFont="1" applyFill="1" applyBorder="1" applyAlignment="1"/>
    <xf numFmtId="38" fontId="33" fillId="3" borderId="45" xfId="1" applyFont="1" applyFill="1" applyBorder="1" applyAlignment="1"/>
    <xf numFmtId="38" fontId="33" fillId="3" borderId="46" xfId="1" applyFont="1" applyFill="1" applyBorder="1" applyAlignment="1"/>
    <xf numFmtId="38" fontId="33" fillId="3" borderId="47" xfId="1" applyFont="1" applyFill="1" applyBorder="1" applyAlignment="1"/>
    <xf numFmtId="177" fontId="33" fillId="0" borderId="0" xfId="1" applyNumberFormat="1" applyFont="1" applyBorder="1" applyAlignment="1"/>
    <xf numFmtId="177" fontId="10" fillId="0" borderId="0" xfId="1" applyNumberFormat="1" applyFont="1" applyBorder="1" applyAlignment="1">
      <alignment horizontal="right"/>
    </xf>
    <xf numFmtId="177" fontId="9" fillId="2" borderId="0" xfId="1" applyNumberFormat="1" applyFont="1" applyFill="1" applyBorder="1" applyAlignment="1"/>
    <xf numFmtId="0" fontId="33" fillId="0" borderId="0" xfId="0" applyFont="1" applyBorder="1" applyAlignment="1">
      <alignment vertical="center"/>
    </xf>
    <xf numFmtId="0" fontId="33" fillId="0" borderId="0" xfId="0" applyFont="1"/>
    <xf numFmtId="0" fontId="33" fillId="2" borderId="0" xfId="0" applyFont="1" applyFill="1"/>
    <xf numFmtId="0" fontId="33" fillId="0" borderId="0" xfId="0" applyFont="1" applyFill="1"/>
    <xf numFmtId="0" fontId="10" fillId="2" borderId="0" xfId="0" applyFont="1" applyFill="1"/>
    <xf numFmtId="38" fontId="9" fillId="3" borderId="45" xfId="1" applyFont="1" applyFill="1" applyBorder="1" applyAlignment="1">
      <alignment shrinkToFit="1"/>
    </xf>
    <xf numFmtId="176" fontId="9" fillId="3" borderId="46" xfId="0" applyNumberFormat="1" applyFont="1" applyFill="1" applyBorder="1" applyAlignment="1">
      <alignment shrinkToFit="1"/>
    </xf>
    <xf numFmtId="176" fontId="9" fillId="3" borderId="48" xfId="0" applyNumberFormat="1" applyFont="1" applyFill="1" applyBorder="1" applyAlignment="1">
      <alignment shrinkToFit="1"/>
    </xf>
    <xf numFmtId="0" fontId="10" fillId="0" borderId="0" xfId="0" applyFont="1" applyAlignment="1">
      <alignment vertical="center" shrinkToFit="1"/>
    </xf>
    <xf numFmtId="38" fontId="38" fillId="0" borderId="0" xfId="0" applyNumberFormat="1" applyFont="1"/>
    <xf numFmtId="38" fontId="38" fillId="2" borderId="0" xfId="0" applyNumberFormat="1" applyFont="1" applyFill="1"/>
    <xf numFmtId="38" fontId="38" fillId="0" borderId="0" xfId="0" applyNumberFormat="1" applyFont="1" applyFill="1"/>
    <xf numFmtId="38" fontId="3" fillId="2" borderId="0" xfId="0" applyNumberFormat="1" applyFont="1" applyFill="1"/>
    <xf numFmtId="0" fontId="5" fillId="2" borderId="0" xfId="0" applyFont="1" applyFill="1"/>
    <xf numFmtId="0" fontId="33" fillId="2" borderId="15" xfId="0" applyFont="1" applyFill="1" applyBorder="1" applyAlignment="1">
      <alignment horizontal="center" shrinkToFit="1"/>
    </xf>
    <xf numFmtId="0" fontId="33" fillId="2" borderId="49" xfId="0" applyFont="1" applyFill="1" applyBorder="1" applyAlignment="1">
      <alignment horizontal="center" shrinkToFit="1"/>
    </xf>
    <xf numFmtId="0" fontId="33" fillId="2" borderId="22" xfId="0" applyFont="1" applyFill="1" applyBorder="1" applyAlignment="1"/>
    <xf numFmtId="0" fontId="33" fillId="2" borderId="8" xfId="0" applyFont="1" applyFill="1" applyBorder="1" applyAlignment="1"/>
    <xf numFmtId="0" fontId="33" fillId="2" borderId="14" xfId="0" applyFont="1" applyFill="1" applyBorder="1" applyAlignment="1"/>
    <xf numFmtId="177" fontId="33" fillId="2" borderId="22" xfId="1" applyNumberFormat="1" applyFont="1" applyFill="1" applyBorder="1" applyAlignment="1"/>
    <xf numFmtId="177" fontId="33" fillId="2" borderId="8" xfId="1" applyNumberFormat="1" applyFont="1" applyFill="1" applyBorder="1" applyAlignment="1">
      <alignment horizontal="right"/>
    </xf>
    <xf numFmtId="177" fontId="33" fillId="2" borderId="14" xfId="1" applyNumberFormat="1" applyFont="1" applyFill="1" applyBorder="1" applyAlignment="1">
      <alignment horizontal="right"/>
    </xf>
    <xf numFmtId="177" fontId="35" fillId="2" borderId="30" xfId="1" applyNumberFormat="1" applyFont="1" applyFill="1" applyBorder="1" applyAlignment="1"/>
    <xf numFmtId="177" fontId="35" fillId="2" borderId="8" xfId="1" applyNumberFormat="1" applyFont="1" applyFill="1" applyBorder="1" applyAlignment="1"/>
    <xf numFmtId="177" fontId="35" fillId="2" borderId="14" xfId="1" applyNumberFormat="1" applyFont="1" applyFill="1" applyBorder="1" applyAlignment="1"/>
    <xf numFmtId="177" fontId="10" fillId="2" borderId="22" xfId="1" applyNumberFormat="1" applyFont="1" applyFill="1" applyBorder="1" applyAlignment="1"/>
    <xf numFmtId="177" fontId="10" fillId="2" borderId="14" xfId="1" applyNumberFormat="1" applyFont="1" applyFill="1" applyBorder="1" applyAlignment="1"/>
    <xf numFmtId="177" fontId="35" fillId="2" borderId="22" xfId="1" applyNumberFormat="1" applyFont="1" applyFill="1" applyBorder="1" applyAlignment="1"/>
    <xf numFmtId="177" fontId="33" fillId="2" borderId="34" xfId="1" applyNumberFormat="1" applyFont="1" applyFill="1" applyBorder="1" applyAlignment="1">
      <alignment horizontal="center" vertical="center"/>
    </xf>
    <xf numFmtId="177" fontId="9" fillId="2" borderId="50" xfId="1" applyNumberFormat="1" applyFont="1" applyFill="1" applyBorder="1" applyAlignment="1">
      <alignment horizontal="center" vertical="center"/>
    </xf>
    <xf numFmtId="177" fontId="9" fillId="2" borderId="16" xfId="1" applyNumberFormat="1" applyFont="1" applyFill="1" applyBorder="1" applyAlignment="1">
      <alignment horizontal="center" vertical="center"/>
    </xf>
    <xf numFmtId="177" fontId="33" fillId="2" borderId="14" xfId="1" applyNumberFormat="1" applyFont="1" applyFill="1" applyBorder="1" applyAlignment="1"/>
    <xf numFmtId="177" fontId="10" fillId="2" borderId="34" xfId="1" applyNumberFormat="1" applyFont="1" applyFill="1" applyBorder="1" applyAlignment="1"/>
    <xf numFmtId="177" fontId="10" fillId="2" borderId="15" xfId="1" applyNumberFormat="1" applyFont="1" applyFill="1" applyBorder="1" applyAlignment="1"/>
    <xf numFmtId="177" fontId="10" fillId="2" borderId="51" xfId="1" applyNumberFormat="1" applyFont="1" applyFill="1" applyBorder="1" applyAlignment="1"/>
    <xf numFmtId="177" fontId="33" fillId="2" borderId="51" xfId="1" applyNumberFormat="1" applyFont="1" applyFill="1" applyBorder="1" applyAlignment="1"/>
    <xf numFmtId="177" fontId="33" fillId="2" borderId="0" xfId="1" applyNumberFormat="1" applyFont="1" applyFill="1" applyBorder="1" applyAlignment="1"/>
    <xf numFmtId="0" fontId="20" fillId="0" borderId="18" xfId="0" applyFont="1" applyBorder="1" applyAlignment="1">
      <alignment wrapText="1"/>
    </xf>
    <xf numFmtId="0" fontId="5" fillId="2" borderId="0" xfId="0" applyFont="1" applyFill="1" applyBorder="1"/>
    <xf numFmtId="0" fontId="9" fillId="2" borderId="15" xfId="0" applyFont="1" applyFill="1" applyBorder="1" applyAlignment="1">
      <alignment horizontal="center"/>
    </xf>
    <xf numFmtId="0" fontId="9" fillId="2" borderId="49" xfId="0" applyFont="1" applyFill="1" applyBorder="1" applyAlignment="1">
      <alignment horizontal="center"/>
    </xf>
    <xf numFmtId="0" fontId="6" fillId="2" borderId="8" xfId="0" applyFont="1" applyFill="1" applyBorder="1"/>
    <xf numFmtId="0" fontId="6" fillId="2" borderId="14" xfId="0" applyFont="1" applyFill="1" applyBorder="1"/>
    <xf numFmtId="38" fontId="9" fillId="2" borderId="14" xfId="1" applyFont="1" applyFill="1" applyBorder="1" applyAlignment="1">
      <alignment horizontal="right"/>
    </xf>
    <xf numFmtId="38" fontId="35" fillId="2" borderId="30" xfId="1" applyFont="1" applyFill="1" applyBorder="1"/>
    <xf numFmtId="38" fontId="35" fillId="2" borderId="14" xfId="1" applyFont="1" applyFill="1" applyBorder="1"/>
    <xf numFmtId="38" fontId="10" fillId="2" borderId="8" xfId="1" applyFont="1" applyFill="1" applyBorder="1"/>
    <xf numFmtId="38" fontId="35" fillId="2" borderId="8" xfId="1" applyFont="1" applyFill="1" applyBorder="1"/>
    <xf numFmtId="38" fontId="35" fillId="2" borderId="22" xfId="1" applyFont="1" applyFill="1" applyBorder="1"/>
    <xf numFmtId="38" fontId="9" fillId="2" borderId="52" xfId="1" applyFont="1" applyFill="1" applyBorder="1" applyAlignment="1">
      <alignment horizontal="center" vertical="center"/>
    </xf>
    <xf numFmtId="38" fontId="9" fillId="2" borderId="16" xfId="1" applyFont="1" applyFill="1" applyBorder="1" applyAlignment="1">
      <alignment horizontal="center" vertical="center"/>
    </xf>
    <xf numFmtId="0" fontId="5" fillId="2" borderId="21" xfId="0" applyFont="1" applyFill="1" applyBorder="1"/>
    <xf numFmtId="38" fontId="35" fillId="2" borderId="8" xfId="1" applyFont="1" applyFill="1" applyBorder="1" applyAlignment="1">
      <alignment horizontal="right"/>
    </xf>
    <xf numFmtId="38" fontId="13" fillId="2" borderId="8" xfId="1" applyFont="1" applyFill="1" applyBorder="1"/>
    <xf numFmtId="38" fontId="43" fillId="2" borderId="50" xfId="1" applyFont="1" applyFill="1" applyBorder="1" applyAlignment="1">
      <alignment horizontal="center"/>
    </xf>
    <xf numFmtId="0" fontId="9" fillId="2" borderId="30" xfId="0" applyFont="1" applyFill="1" applyBorder="1" applyAlignment="1">
      <alignment horizontal="center"/>
    </xf>
    <xf numFmtId="0" fontId="9" fillId="2" borderId="31" xfId="0" applyFont="1" applyFill="1" applyBorder="1" applyAlignment="1">
      <alignment horizontal="center"/>
    </xf>
    <xf numFmtId="0" fontId="6" fillId="2" borderId="22" xfId="0" applyFont="1" applyFill="1" applyBorder="1"/>
    <xf numFmtId="38" fontId="35" fillId="2" borderId="14" xfId="1" applyFont="1" applyFill="1" applyBorder="1" applyAlignment="1">
      <alignment horizontal="right"/>
    </xf>
    <xf numFmtId="38" fontId="10" fillId="2" borderId="22" xfId="1" applyFont="1" applyFill="1" applyBorder="1"/>
    <xf numFmtId="38" fontId="13" fillId="2" borderId="22" xfId="1" applyFont="1" applyFill="1" applyBorder="1"/>
    <xf numFmtId="38" fontId="13" fillId="2" borderId="14" xfId="1" applyFont="1" applyFill="1" applyBorder="1"/>
    <xf numFmtId="38" fontId="43" fillId="2" borderId="27" xfId="1" applyFont="1" applyFill="1" applyBorder="1" applyAlignment="1">
      <alignment horizontal="center"/>
    </xf>
    <xf numFmtId="38" fontId="43" fillId="2" borderId="16" xfId="1" applyFont="1" applyFill="1" applyBorder="1" applyAlignment="1">
      <alignment horizontal="center"/>
    </xf>
    <xf numFmtId="0" fontId="1" fillId="0" borderId="0" xfId="0" applyFont="1"/>
    <xf numFmtId="38" fontId="21" fillId="0" borderId="0" xfId="1" applyFont="1"/>
    <xf numFmtId="0" fontId="1" fillId="2" borderId="0" xfId="0" applyFont="1" applyFill="1" applyBorder="1"/>
    <xf numFmtId="0" fontId="21" fillId="2" borderId="15" xfId="0" applyFont="1" applyFill="1" applyBorder="1" applyAlignment="1">
      <alignment horizontal="center"/>
    </xf>
    <xf numFmtId="0" fontId="1" fillId="2" borderId="0" xfId="0" applyFont="1" applyFill="1"/>
    <xf numFmtId="38" fontId="1" fillId="2" borderId="0" xfId="0" applyNumberFormat="1" applyFont="1" applyFill="1"/>
    <xf numFmtId="0" fontId="21" fillId="2" borderId="53" xfId="0" applyFont="1" applyFill="1" applyBorder="1" applyAlignment="1">
      <alignment horizontal="center"/>
    </xf>
    <xf numFmtId="0" fontId="0" fillId="0" borderId="25" xfId="0" applyBorder="1"/>
    <xf numFmtId="38" fontId="21" fillId="0" borderId="54" xfId="1" applyFont="1" applyBorder="1" applyAlignment="1">
      <alignment horizontal="center"/>
    </xf>
    <xf numFmtId="0" fontId="1" fillId="0" borderId="54" xfId="0" applyFont="1" applyBorder="1" applyAlignment="1">
      <alignment horizontal="center"/>
    </xf>
    <xf numFmtId="0" fontId="1" fillId="0" borderId="53" xfId="0" applyFont="1" applyBorder="1" applyAlignment="1">
      <alignment horizontal="center"/>
    </xf>
    <xf numFmtId="0" fontId="21" fillId="2" borderId="55" xfId="0" applyFont="1" applyFill="1" applyBorder="1" applyAlignment="1">
      <alignment horizontal="center"/>
    </xf>
    <xf numFmtId="0" fontId="21" fillId="2" borderId="54" xfId="0" applyFont="1" applyFill="1" applyBorder="1" applyAlignment="1">
      <alignment horizontal="center"/>
    </xf>
    <xf numFmtId="38" fontId="21" fillId="0" borderId="54" xfId="1" applyFont="1" applyBorder="1"/>
    <xf numFmtId="38" fontId="21" fillId="0" borderId="6" xfId="1" applyFont="1" applyBorder="1"/>
    <xf numFmtId="0" fontId="1" fillId="2" borderId="54" xfId="0" applyFont="1" applyFill="1" applyBorder="1"/>
    <xf numFmtId="0" fontId="1" fillId="2" borderId="53" xfId="0" applyFont="1" applyFill="1" applyBorder="1"/>
    <xf numFmtId="38" fontId="21" fillId="0" borderId="25" xfId="0" applyNumberFormat="1" applyFont="1" applyBorder="1"/>
    <xf numFmtId="38" fontId="23" fillId="0" borderId="6" xfId="1" applyFont="1" applyBorder="1"/>
    <xf numFmtId="177" fontId="42" fillId="2" borderId="26" xfId="1" applyNumberFormat="1" applyFont="1" applyFill="1" applyBorder="1" applyAlignment="1"/>
    <xf numFmtId="177" fontId="42" fillId="2" borderId="6" xfId="1" applyNumberFormat="1" applyFont="1" applyFill="1" applyBorder="1" applyAlignment="1"/>
    <xf numFmtId="177" fontId="42" fillId="0" borderId="2" xfId="1" applyNumberFormat="1" applyFont="1" applyBorder="1" applyAlignment="1"/>
    <xf numFmtId="177" fontId="42" fillId="0" borderId="7" xfId="1" applyNumberFormat="1" applyFont="1" applyBorder="1" applyAlignment="1">
      <alignment horizontal="right"/>
    </xf>
    <xf numFmtId="177" fontId="43" fillId="0" borderId="41" xfId="1" applyNumberFormat="1" applyFont="1" applyBorder="1" applyAlignment="1"/>
    <xf numFmtId="177" fontId="43" fillId="0" borderId="42" xfId="1" applyNumberFormat="1" applyFont="1" applyBorder="1" applyAlignment="1"/>
    <xf numFmtId="177" fontId="43" fillId="0" borderId="25" xfId="1" applyNumberFormat="1" applyFont="1" applyBorder="1" applyAlignment="1"/>
    <xf numFmtId="177" fontId="43" fillId="2" borderId="6" xfId="1" applyNumberFormat="1" applyFont="1" applyFill="1" applyBorder="1" applyAlignment="1"/>
    <xf numFmtId="177" fontId="43" fillId="0" borderId="6" xfId="1" applyNumberFormat="1" applyFont="1" applyFill="1" applyBorder="1" applyAlignment="1"/>
    <xf numFmtId="177" fontId="43" fillId="0" borderId="7" xfId="1" applyNumberFormat="1" applyFont="1" applyBorder="1" applyAlignment="1"/>
    <xf numFmtId="177" fontId="43" fillId="2" borderId="7" xfId="1" applyNumberFormat="1" applyFont="1" applyFill="1" applyBorder="1" applyAlignment="1"/>
    <xf numFmtId="177" fontId="43" fillId="2" borderId="2" xfId="1" applyNumberFormat="1" applyFont="1" applyFill="1" applyBorder="1" applyAlignment="1"/>
    <xf numFmtId="177" fontId="42" fillId="0" borderId="4" xfId="1" applyNumberFormat="1" applyFont="1" applyBorder="1" applyAlignment="1"/>
    <xf numFmtId="177" fontId="43" fillId="2" borderId="26" xfId="1" applyNumberFormat="1" applyFont="1" applyFill="1" applyBorder="1" applyAlignment="1"/>
    <xf numFmtId="176" fontId="42" fillId="0" borderId="2" xfId="1" applyNumberFormat="1" applyFont="1" applyBorder="1"/>
    <xf numFmtId="177" fontId="37" fillId="0" borderId="12" xfId="1" applyNumberFormat="1" applyFont="1" applyBorder="1" applyAlignment="1">
      <alignment horizontal="center" vertical="center"/>
    </xf>
    <xf numFmtId="177" fontId="37" fillId="2" borderId="13" xfId="1" applyNumberFormat="1" applyFont="1" applyFill="1" applyBorder="1" applyAlignment="1">
      <alignment horizontal="center" vertical="center"/>
    </xf>
    <xf numFmtId="177" fontId="37" fillId="0" borderId="13" xfId="1" applyNumberFormat="1" applyFont="1" applyFill="1" applyBorder="1" applyAlignment="1">
      <alignment horizontal="center" vertical="center"/>
    </xf>
    <xf numFmtId="177" fontId="42" fillId="2" borderId="13" xfId="1" applyNumberFormat="1" applyFont="1" applyFill="1" applyBorder="1" applyAlignment="1">
      <alignment horizontal="center" vertical="center"/>
    </xf>
    <xf numFmtId="177" fontId="43" fillId="0" borderId="12" xfId="1" applyNumberFormat="1" applyFont="1" applyBorder="1" applyAlignment="1">
      <alignment horizontal="center" vertical="center"/>
    </xf>
    <xf numFmtId="176" fontId="37" fillId="0" borderId="3" xfId="1" applyNumberFormat="1" applyFont="1" applyBorder="1" applyAlignment="1">
      <alignment horizontal="center"/>
    </xf>
    <xf numFmtId="38" fontId="37" fillId="2" borderId="56" xfId="1" applyFont="1" applyFill="1" applyBorder="1" applyAlignment="1"/>
    <xf numFmtId="177" fontId="42" fillId="0" borderId="14" xfId="1" applyNumberFormat="1" applyFont="1" applyBorder="1" applyAlignment="1">
      <alignment horizontal="right"/>
    </xf>
    <xf numFmtId="176" fontId="42" fillId="0" borderId="18" xfId="1" applyNumberFormat="1" applyFont="1" applyBorder="1"/>
    <xf numFmtId="177" fontId="43" fillId="0" borderId="16" xfId="1" applyNumberFormat="1" applyFont="1" applyBorder="1" applyAlignment="1">
      <alignment horizontal="center" vertical="center"/>
    </xf>
    <xf numFmtId="176" fontId="37" fillId="0" borderId="40" xfId="1" applyNumberFormat="1" applyFont="1" applyBorder="1" applyAlignment="1">
      <alignment horizontal="center" vertical="center"/>
    </xf>
    <xf numFmtId="177" fontId="43" fillId="0" borderId="56" xfId="1" applyNumberFormat="1" applyFont="1" applyBorder="1" applyAlignment="1"/>
    <xf numFmtId="38" fontId="37" fillId="2" borderId="32" xfId="1" applyFont="1" applyFill="1" applyBorder="1" applyAlignment="1"/>
    <xf numFmtId="38" fontId="44" fillId="2" borderId="33" xfId="1" applyFont="1" applyFill="1" applyBorder="1"/>
    <xf numFmtId="38" fontId="44" fillId="2" borderId="57" xfId="1" applyFont="1" applyFill="1" applyBorder="1"/>
    <xf numFmtId="38" fontId="44" fillId="2" borderId="15" xfId="1" applyFont="1" applyFill="1" applyBorder="1"/>
    <xf numFmtId="38" fontId="22" fillId="0" borderId="0" xfId="0" applyNumberFormat="1" applyFont="1"/>
    <xf numFmtId="0" fontId="45" fillId="2" borderId="54" xfId="0" applyFont="1" applyFill="1" applyBorder="1"/>
    <xf numFmtId="0" fontId="45" fillId="2" borderId="53" xfId="0" applyFont="1" applyFill="1" applyBorder="1"/>
    <xf numFmtId="38" fontId="46" fillId="2" borderId="6" xfId="1" applyFont="1" applyFill="1" applyBorder="1" applyAlignment="1">
      <alignment horizontal="right"/>
    </xf>
    <xf numFmtId="38" fontId="46" fillId="2" borderId="14" xfId="1" applyFont="1" applyFill="1" applyBorder="1" applyAlignment="1">
      <alignment horizontal="right"/>
    </xf>
    <xf numFmtId="38" fontId="46" fillId="2" borderId="6" xfId="1" applyFont="1" applyFill="1" applyBorder="1"/>
    <xf numFmtId="38" fontId="46" fillId="2" borderId="14" xfId="1" applyFont="1" applyFill="1" applyBorder="1"/>
    <xf numFmtId="38" fontId="47" fillId="2" borderId="14" xfId="1" applyFont="1" applyFill="1" applyBorder="1"/>
    <xf numFmtId="38" fontId="47" fillId="2" borderId="6" xfId="1" applyFont="1" applyFill="1" applyBorder="1"/>
    <xf numFmtId="38" fontId="44" fillId="2" borderId="14" xfId="1" applyFont="1" applyFill="1" applyBorder="1"/>
    <xf numFmtId="38" fontId="46" fillId="2" borderId="6" xfId="1" applyFont="1" applyFill="1" applyBorder="1" applyAlignment="1">
      <alignment horizontal="center" vertical="center"/>
    </xf>
    <xf numFmtId="38" fontId="44" fillId="2" borderId="14" xfId="1" applyFont="1" applyFill="1" applyBorder="1" applyAlignment="1">
      <alignment horizontal="center"/>
    </xf>
    <xf numFmtId="38" fontId="46" fillId="0" borderId="6" xfId="1" applyFont="1" applyBorder="1"/>
    <xf numFmtId="0" fontId="46" fillId="2" borderId="14" xfId="0" applyFont="1" applyFill="1" applyBorder="1"/>
    <xf numFmtId="38" fontId="44" fillId="2" borderId="14" xfId="1" applyFont="1" applyFill="1" applyBorder="1" applyAlignment="1"/>
    <xf numFmtId="0" fontId="46" fillId="2" borderId="6" xfId="0" applyFont="1" applyFill="1" applyBorder="1"/>
    <xf numFmtId="38" fontId="46" fillId="2" borderId="14" xfId="1" applyFont="1" applyFill="1" applyBorder="1" applyAlignment="1"/>
    <xf numFmtId="38" fontId="46" fillId="2" borderId="6" xfId="1" applyFont="1" applyFill="1" applyBorder="1" applyAlignment="1"/>
    <xf numFmtId="177" fontId="43" fillId="2" borderId="30" xfId="1" applyNumberFormat="1" applyFont="1" applyFill="1" applyBorder="1" applyAlignment="1"/>
    <xf numFmtId="177" fontId="43" fillId="0" borderId="58" xfId="1" applyNumberFormat="1" applyFont="1" applyBorder="1" applyAlignment="1"/>
    <xf numFmtId="177" fontId="43" fillId="2" borderId="58" xfId="1" applyNumberFormat="1" applyFont="1" applyFill="1" applyBorder="1" applyAlignment="1"/>
    <xf numFmtId="177" fontId="37" fillId="2" borderId="59" xfId="1" applyNumberFormat="1" applyFont="1" applyFill="1" applyBorder="1" applyAlignment="1"/>
    <xf numFmtId="177" fontId="44" fillId="2" borderId="8" xfId="1" applyNumberFormat="1" applyFont="1" applyFill="1" applyBorder="1" applyAlignment="1"/>
    <xf numFmtId="177" fontId="44" fillId="2" borderId="22" xfId="1" applyNumberFormat="1" applyFont="1" applyFill="1" applyBorder="1" applyAlignment="1"/>
    <xf numFmtId="177" fontId="44" fillId="2" borderId="14" xfId="1" applyNumberFormat="1" applyFont="1" applyFill="1" applyBorder="1" applyAlignment="1"/>
    <xf numFmtId="0" fontId="9" fillId="2" borderId="30" xfId="0" applyFont="1" applyFill="1" applyBorder="1" applyAlignment="1">
      <alignment shrinkToFit="1"/>
    </xf>
    <xf numFmtId="177" fontId="43" fillId="3" borderId="0" xfId="1" applyNumberFormat="1" applyFont="1" applyFill="1" applyBorder="1" applyAlignment="1"/>
    <xf numFmtId="177" fontId="43" fillId="3" borderId="58" xfId="1" applyNumberFormat="1" applyFont="1" applyFill="1" applyBorder="1" applyAlignment="1"/>
    <xf numFmtId="177" fontId="37" fillId="0" borderId="58" xfId="1" applyNumberFormat="1" applyFont="1" applyBorder="1" applyAlignment="1"/>
    <xf numFmtId="177" fontId="43" fillId="2" borderId="54" xfId="1" applyNumberFormat="1" applyFont="1" applyFill="1" applyBorder="1" applyAlignment="1"/>
    <xf numFmtId="177" fontId="43" fillId="0" borderId="54" xfId="1" applyNumberFormat="1" applyFont="1" applyFill="1" applyBorder="1" applyAlignment="1"/>
    <xf numFmtId="38" fontId="37" fillId="2" borderId="49" xfId="1" applyFont="1" applyFill="1" applyBorder="1" applyAlignment="1"/>
    <xf numFmtId="178" fontId="37" fillId="2" borderId="60" xfId="1" applyNumberFormat="1" applyFont="1" applyFill="1" applyBorder="1" applyAlignment="1">
      <alignment vertical="top"/>
    </xf>
    <xf numFmtId="38" fontId="44" fillId="2" borderId="22" xfId="1" applyFont="1" applyFill="1" applyBorder="1"/>
    <xf numFmtId="38" fontId="44" fillId="2" borderId="8" xfId="1" applyFont="1" applyFill="1" applyBorder="1"/>
    <xf numFmtId="177" fontId="38" fillId="0" borderId="0" xfId="0" applyNumberFormat="1" applyFont="1" applyBorder="1"/>
    <xf numFmtId="0" fontId="18" fillId="0" borderId="0" xfId="0" applyFont="1" applyBorder="1"/>
    <xf numFmtId="0" fontId="18" fillId="0" borderId="0" xfId="0" applyFont="1" applyBorder="1" applyAlignment="1">
      <alignment wrapText="1"/>
    </xf>
    <xf numFmtId="0" fontId="38" fillId="0" borderId="0" xfId="0" applyFont="1" applyBorder="1" applyAlignment="1">
      <alignment vertical="center"/>
    </xf>
    <xf numFmtId="177" fontId="37" fillId="2" borderId="5" xfId="1" applyNumberFormat="1" applyFont="1" applyFill="1" applyBorder="1" applyAlignment="1"/>
    <xf numFmtId="0" fontId="33" fillId="0" borderId="36" xfId="0" applyFont="1" applyBorder="1" applyAlignment="1">
      <alignment vertical="center"/>
    </xf>
    <xf numFmtId="0" fontId="20" fillId="0" borderId="18" xfId="0" applyFont="1" applyBorder="1" applyAlignment="1">
      <alignment horizontal="left" vertical="center" wrapText="1"/>
    </xf>
    <xf numFmtId="0" fontId="20" fillId="0" borderId="18" xfId="0" applyFont="1" applyBorder="1"/>
    <xf numFmtId="0" fontId="20" fillId="0" borderId="18" xfId="0" applyFont="1" applyBorder="1" applyAlignment="1">
      <alignment vertical="center" wrapText="1"/>
    </xf>
    <xf numFmtId="176" fontId="37" fillId="0" borderId="5" xfId="1" applyNumberFormat="1" applyFont="1" applyBorder="1" applyAlignment="1"/>
    <xf numFmtId="0" fontId="6" fillId="0" borderId="5" xfId="0" applyFont="1" applyBorder="1" applyAlignment="1">
      <alignment vertical="center"/>
    </xf>
    <xf numFmtId="0" fontId="6" fillId="0" borderId="5" xfId="0" applyFont="1" applyBorder="1" applyAlignment="1"/>
    <xf numFmtId="0" fontId="6" fillId="2" borderId="26" xfId="0" applyFont="1" applyFill="1" applyBorder="1"/>
    <xf numFmtId="38" fontId="9" fillId="2" borderId="26" xfId="1" applyFont="1" applyFill="1" applyBorder="1" applyAlignment="1">
      <alignment horizontal="right"/>
    </xf>
    <xf numFmtId="38" fontId="35" fillId="2" borderId="26" xfId="1" applyFont="1" applyFill="1" applyBorder="1"/>
    <xf numFmtId="38" fontId="10" fillId="2" borderId="26" xfId="1" applyFont="1" applyFill="1" applyBorder="1"/>
    <xf numFmtId="178" fontId="37" fillId="2" borderId="61" xfId="1" applyNumberFormat="1" applyFont="1" applyFill="1" applyBorder="1" applyAlignment="1">
      <alignment vertical="top"/>
    </xf>
    <xf numFmtId="38" fontId="9" fillId="2" borderId="26" xfId="1" applyFont="1" applyFill="1" applyBorder="1"/>
    <xf numFmtId="0" fontId="6" fillId="2" borderId="1" xfId="0" applyFont="1" applyFill="1" applyBorder="1"/>
    <xf numFmtId="38" fontId="9" fillId="2" borderId="2" xfId="1" applyFont="1" applyFill="1" applyBorder="1"/>
    <xf numFmtId="38" fontId="35" fillId="2" borderId="62" xfId="1" applyFont="1" applyFill="1" applyBorder="1"/>
    <xf numFmtId="38" fontId="10" fillId="2" borderId="2" xfId="1" applyFont="1" applyFill="1" applyBorder="1"/>
    <xf numFmtId="38" fontId="35" fillId="2" borderId="2" xfId="1" applyFont="1" applyFill="1" applyBorder="1"/>
    <xf numFmtId="38" fontId="9" fillId="2" borderId="3" xfId="1" applyFont="1" applyFill="1" applyBorder="1" applyAlignment="1">
      <alignment horizontal="center" vertical="center"/>
    </xf>
    <xf numFmtId="38" fontId="10" fillId="2" borderId="4" xfId="1" applyFont="1" applyFill="1" applyBorder="1"/>
    <xf numFmtId="38" fontId="10" fillId="2" borderId="3" xfId="1" applyFont="1" applyFill="1" applyBorder="1"/>
    <xf numFmtId="38" fontId="37" fillId="2" borderId="62" xfId="1" applyFont="1" applyFill="1" applyBorder="1" applyAlignment="1"/>
    <xf numFmtId="0" fontId="20" fillId="0" borderId="2" xfId="0" applyFont="1" applyBorder="1" applyAlignment="1">
      <alignment wrapText="1"/>
    </xf>
    <xf numFmtId="177" fontId="35" fillId="0" borderId="23" xfId="1" applyNumberFormat="1" applyFont="1" applyBorder="1" applyAlignment="1">
      <alignment horizontal="right"/>
    </xf>
    <xf numFmtId="177" fontId="35" fillId="2" borderId="63" xfId="1" applyNumberFormat="1" applyFont="1" applyFill="1" applyBorder="1" applyAlignment="1"/>
    <xf numFmtId="177" fontId="43" fillId="2" borderId="64" xfId="1" applyNumberFormat="1" applyFont="1" applyFill="1" applyBorder="1" applyAlignment="1"/>
    <xf numFmtId="177" fontId="33" fillId="3" borderId="51" xfId="1" applyNumberFormat="1" applyFont="1" applyFill="1" applyBorder="1" applyAlignment="1"/>
    <xf numFmtId="177" fontId="33" fillId="3" borderId="65" xfId="1" applyNumberFormat="1" applyFont="1" applyFill="1" applyBorder="1" applyAlignment="1"/>
    <xf numFmtId="177" fontId="33" fillId="3" borderId="66" xfId="1" applyNumberFormat="1" applyFont="1" applyFill="1" applyBorder="1" applyAlignment="1"/>
    <xf numFmtId="177" fontId="43" fillId="0" borderId="51" xfId="1" applyNumberFormat="1" applyFont="1" applyBorder="1" applyAlignment="1"/>
    <xf numFmtId="177" fontId="43" fillId="0" borderId="65" xfId="1" applyNumberFormat="1" applyFont="1" applyBorder="1" applyAlignment="1"/>
    <xf numFmtId="177" fontId="43" fillId="2" borderId="65" xfId="1" applyNumberFormat="1" applyFont="1" applyFill="1" applyBorder="1" applyAlignment="1"/>
    <xf numFmtId="177" fontId="43" fillId="2" borderId="67" xfId="1" applyNumberFormat="1" applyFont="1" applyFill="1" applyBorder="1" applyAlignment="1"/>
    <xf numFmtId="177" fontId="43" fillId="0" borderId="67" xfId="1" applyNumberFormat="1" applyFont="1" applyFill="1" applyBorder="1" applyAlignment="1"/>
    <xf numFmtId="177" fontId="37" fillId="2" borderId="67" xfId="1" applyNumberFormat="1" applyFont="1" applyFill="1" applyBorder="1" applyAlignment="1"/>
    <xf numFmtId="177" fontId="37" fillId="0" borderId="68" xfId="1" applyNumberFormat="1" applyFont="1" applyBorder="1" applyAlignment="1"/>
    <xf numFmtId="0" fontId="33" fillId="0" borderId="31" xfId="0" applyFont="1" applyBorder="1" applyAlignment="1">
      <alignment shrinkToFit="1"/>
    </xf>
    <xf numFmtId="177" fontId="43" fillId="2" borderId="31" xfId="1" applyNumberFormat="1" applyFont="1" applyFill="1" applyBorder="1" applyAlignment="1"/>
    <xf numFmtId="177" fontId="43" fillId="2" borderId="49" xfId="1" applyNumberFormat="1" applyFont="1" applyFill="1" applyBorder="1" applyAlignment="1"/>
    <xf numFmtId="177" fontId="33" fillId="3" borderId="21" xfId="1" applyNumberFormat="1" applyFont="1" applyFill="1" applyBorder="1" applyAlignment="1"/>
    <xf numFmtId="177" fontId="33" fillId="3" borderId="9" xfId="1" applyNumberFormat="1" applyFont="1" applyFill="1" applyBorder="1" applyAlignment="1"/>
    <xf numFmtId="177" fontId="33" fillId="3" borderId="69" xfId="1" applyNumberFormat="1" applyFont="1" applyFill="1" applyBorder="1" applyAlignment="1"/>
    <xf numFmtId="177" fontId="43" fillId="0" borderId="21" xfId="1" applyNumberFormat="1" applyFont="1" applyBorder="1" applyAlignment="1"/>
    <xf numFmtId="177" fontId="43" fillId="0" borderId="9" xfId="1" applyNumberFormat="1" applyFont="1" applyBorder="1" applyAlignment="1"/>
    <xf numFmtId="177" fontId="43" fillId="0" borderId="70" xfId="1" applyNumberFormat="1" applyFont="1" applyBorder="1" applyAlignment="1"/>
    <xf numFmtId="177" fontId="43" fillId="2" borderId="70" xfId="1" applyNumberFormat="1" applyFont="1" applyFill="1" applyBorder="1" applyAlignment="1"/>
    <xf numFmtId="0" fontId="29" fillId="0" borderId="23" xfId="0" applyFont="1" applyBorder="1" applyAlignment="1">
      <alignment vertical="top" wrapText="1"/>
    </xf>
    <xf numFmtId="0" fontId="20" fillId="0" borderId="68" xfId="0" applyFont="1" applyBorder="1" applyAlignment="1">
      <alignment vertical="center" wrapText="1"/>
    </xf>
    <xf numFmtId="38" fontId="46" fillId="2" borderId="71" xfId="1" applyFont="1" applyFill="1" applyBorder="1" applyAlignment="1"/>
    <xf numFmtId="38" fontId="37" fillId="2" borderId="53" xfId="1" applyFont="1" applyFill="1" applyBorder="1" applyAlignment="1"/>
    <xf numFmtId="0" fontId="9" fillId="0" borderId="31" xfId="0" applyFont="1" applyBorder="1" applyAlignment="1">
      <alignment horizontal="center" shrinkToFit="1"/>
    </xf>
    <xf numFmtId="38" fontId="37" fillId="2" borderId="5" xfId="1" applyFont="1" applyFill="1" applyBorder="1" applyAlignment="1"/>
    <xf numFmtId="38" fontId="37" fillId="2" borderId="72" xfId="1" applyFont="1" applyFill="1" applyBorder="1" applyAlignment="1"/>
    <xf numFmtId="38" fontId="37" fillId="3" borderId="73" xfId="1" applyFont="1" applyFill="1" applyBorder="1" applyAlignment="1"/>
    <xf numFmtId="38" fontId="37" fillId="0" borderId="73" xfId="1" applyFont="1" applyBorder="1" applyAlignment="1"/>
    <xf numFmtId="38" fontId="37" fillId="0" borderId="9" xfId="1" applyFont="1" applyBorder="1" applyAlignment="1"/>
    <xf numFmtId="0" fontId="9" fillId="2" borderId="74" xfId="0" applyFont="1" applyFill="1" applyBorder="1" applyAlignment="1">
      <alignment shrinkToFit="1"/>
    </xf>
    <xf numFmtId="38" fontId="37" fillId="2" borderId="75" xfId="1" applyFont="1" applyFill="1" applyBorder="1" applyAlignment="1"/>
    <xf numFmtId="178" fontId="37" fillId="2" borderId="76" xfId="1" applyNumberFormat="1" applyFont="1" applyFill="1" applyBorder="1" applyAlignment="1">
      <alignment vertical="top"/>
    </xf>
    <xf numFmtId="38" fontId="37" fillId="2" borderId="77" xfId="1" applyFont="1" applyFill="1" applyBorder="1" applyAlignment="1"/>
    <xf numFmtId="177" fontId="43" fillId="3" borderId="78" xfId="1" applyNumberFormat="1" applyFont="1" applyFill="1" applyBorder="1" applyAlignment="1"/>
    <xf numFmtId="177" fontId="43" fillId="3" borderId="70" xfId="1" applyNumberFormat="1" applyFont="1" applyFill="1" applyBorder="1" applyAlignment="1"/>
    <xf numFmtId="177" fontId="37" fillId="0" borderId="70" xfId="1" applyNumberFormat="1" applyFont="1" applyBorder="1" applyAlignment="1"/>
    <xf numFmtId="177" fontId="43" fillId="2" borderId="79" xfId="1" applyNumberFormat="1" applyFont="1" applyFill="1" applyBorder="1" applyAlignment="1"/>
    <xf numFmtId="177" fontId="43" fillId="0" borderId="79" xfId="1" applyNumberFormat="1" applyFont="1" applyFill="1" applyBorder="1" applyAlignment="1"/>
    <xf numFmtId="0" fontId="6" fillId="0" borderId="75" xfId="0" applyFont="1" applyBorder="1" applyAlignment="1">
      <alignment vertical="center"/>
    </xf>
    <xf numFmtId="178" fontId="43" fillId="0" borderId="75" xfId="1" applyNumberFormat="1" applyFont="1" applyBorder="1" applyAlignment="1">
      <alignment vertical="top"/>
    </xf>
    <xf numFmtId="0" fontId="20" fillId="0" borderId="4" xfId="0" applyFont="1" applyBorder="1" applyAlignment="1">
      <alignment vertical="center" wrapText="1"/>
    </xf>
    <xf numFmtId="0" fontId="9" fillId="2" borderId="80" xfId="0" applyFont="1" applyFill="1" applyBorder="1" applyAlignment="1">
      <alignment shrinkToFit="1"/>
    </xf>
    <xf numFmtId="38" fontId="43" fillId="2" borderId="80" xfId="1" applyFont="1" applyFill="1" applyBorder="1" applyAlignment="1"/>
    <xf numFmtId="38" fontId="44" fillId="2" borderId="81" xfId="1" applyFont="1" applyFill="1" applyBorder="1" applyAlignment="1"/>
    <xf numFmtId="38" fontId="43" fillId="2" borderId="64" xfId="1" applyFont="1" applyFill="1" applyBorder="1" applyAlignment="1"/>
    <xf numFmtId="177" fontId="43" fillId="3" borderId="51" xfId="1" applyNumberFormat="1" applyFont="1" applyFill="1" applyBorder="1" applyAlignment="1"/>
    <xf numFmtId="177" fontId="43" fillId="3" borderId="65" xfId="1" applyNumberFormat="1" applyFont="1" applyFill="1" applyBorder="1" applyAlignment="1"/>
    <xf numFmtId="177" fontId="43" fillId="0" borderId="64" xfId="1" applyNumberFormat="1" applyFont="1" applyBorder="1" applyAlignment="1"/>
    <xf numFmtId="38" fontId="37" fillId="2" borderId="31" xfId="1" applyFont="1" applyFill="1" applyBorder="1" applyAlignment="1"/>
    <xf numFmtId="38" fontId="37" fillId="2" borderId="59" xfId="1" applyFont="1" applyFill="1" applyBorder="1" applyAlignment="1"/>
    <xf numFmtId="38" fontId="37" fillId="3" borderId="72" xfId="1" applyFont="1" applyFill="1" applyBorder="1" applyAlignment="1"/>
    <xf numFmtId="38" fontId="43" fillId="0" borderId="73" xfId="1" applyFont="1" applyBorder="1" applyAlignment="1"/>
    <xf numFmtId="38" fontId="37" fillId="0" borderId="49" xfId="1" applyFont="1" applyBorder="1" applyAlignment="1"/>
    <xf numFmtId="0" fontId="20" fillId="0" borderId="68" xfId="0" applyFont="1" applyBorder="1" applyAlignment="1">
      <alignment wrapText="1"/>
    </xf>
    <xf numFmtId="0" fontId="20" fillId="0" borderId="82" xfId="0" applyFont="1" applyBorder="1" applyAlignment="1">
      <alignment vertical="center" wrapText="1"/>
    </xf>
    <xf numFmtId="177" fontId="21" fillId="2" borderId="8" xfId="1" applyNumberFormat="1" applyFont="1" applyFill="1" applyBorder="1" applyAlignment="1"/>
    <xf numFmtId="177" fontId="21" fillId="2" borderId="57" xfId="1" applyNumberFormat="1" applyFont="1" applyFill="1" applyBorder="1" applyAlignment="1"/>
    <xf numFmtId="177" fontId="21" fillId="2" borderId="50" xfId="1" applyNumberFormat="1" applyFont="1" applyFill="1" applyBorder="1" applyAlignment="1"/>
    <xf numFmtId="38" fontId="21" fillId="2" borderId="26" xfId="1" applyFont="1" applyFill="1" applyBorder="1"/>
    <xf numFmtId="38" fontId="21" fillId="2" borderId="43" xfId="1" applyFont="1" applyFill="1" applyBorder="1"/>
    <xf numFmtId="38" fontId="21" fillId="2" borderId="52" xfId="1" applyFont="1" applyFill="1" applyBorder="1"/>
    <xf numFmtId="0" fontId="33" fillId="0" borderId="83" xfId="0" applyFont="1" applyBorder="1" applyAlignment="1">
      <alignment shrinkToFit="1"/>
    </xf>
    <xf numFmtId="177" fontId="43" fillId="2" borderId="83" xfId="1" applyNumberFormat="1" applyFont="1" applyFill="1" applyBorder="1" applyAlignment="1"/>
    <xf numFmtId="177" fontId="43" fillId="2" borderId="84" xfId="1" applyNumberFormat="1" applyFont="1" applyFill="1" applyBorder="1" applyAlignment="1"/>
    <xf numFmtId="177" fontId="33" fillId="3" borderId="85" xfId="1" applyNumberFormat="1" applyFont="1" applyFill="1" applyBorder="1" applyAlignment="1"/>
    <xf numFmtId="177" fontId="33" fillId="3" borderId="86" xfId="1" applyNumberFormat="1" applyFont="1" applyFill="1" applyBorder="1" applyAlignment="1"/>
    <xf numFmtId="177" fontId="33" fillId="3" borderId="87" xfId="1" applyNumberFormat="1" applyFont="1" applyFill="1" applyBorder="1" applyAlignment="1"/>
    <xf numFmtId="177" fontId="43" fillId="0" borderId="85" xfId="1" applyNumberFormat="1" applyFont="1" applyBorder="1" applyAlignment="1"/>
    <xf numFmtId="177" fontId="43" fillId="0" borderId="86" xfId="1" applyNumberFormat="1" applyFont="1" applyBorder="1" applyAlignment="1"/>
    <xf numFmtId="177" fontId="43" fillId="2" borderId="86" xfId="1" applyNumberFormat="1" applyFont="1" applyFill="1" applyBorder="1" applyAlignment="1"/>
    <xf numFmtId="177" fontId="43" fillId="0" borderId="86" xfId="1" applyNumberFormat="1" applyFont="1" applyFill="1" applyBorder="1" applyAlignment="1"/>
    <xf numFmtId="177" fontId="37" fillId="2" borderId="86" xfId="1" applyNumberFormat="1" applyFont="1" applyFill="1" applyBorder="1" applyAlignment="1"/>
    <xf numFmtId="178" fontId="37" fillId="0" borderId="88" xfId="1" applyNumberFormat="1" applyFont="1" applyBorder="1" applyAlignment="1">
      <alignment vertical="top"/>
    </xf>
    <xf numFmtId="0" fontId="33" fillId="0" borderId="89" xfId="0" applyFont="1" applyBorder="1" applyAlignment="1">
      <alignment vertical="center"/>
    </xf>
    <xf numFmtId="177" fontId="43" fillId="2" borderId="53" xfId="1" applyNumberFormat="1" applyFont="1" applyFill="1" applyBorder="1" applyAlignment="1"/>
    <xf numFmtId="177" fontId="33" fillId="3" borderId="0" xfId="1" applyNumberFormat="1" applyFont="1" applyFill="1" applyBorder="1" applyAlignment="1"/>
    <xf numFmtId="177" fontId="33" fillId="3" borderId="58" xfId="1" applyNumberFormat="1" applyFont="1" applyFill="1" applyBorder="1" applyAlignment="1"/>
    <xf numFmtId="177" fontId="33" fillId="3" borderId="90" xfId="1" applyNumberFormat="1" applyFont="1" applyFill="1" applyBorder="1" applyAlignment="1"/>
    <xf numFmtId="177" fontId="43" fillId="0" borderId="0" xfId="1" applyNumberFormat="1" applyFont="1" applyBorder="1" applyAlignment="1"/>
    <xf numFmtId="177" fontId="35" fillId="0" borderId="62" xfId="1" applyNumberFormat="1" applyFont="1" applyBorder="1" applyAlignment="1">
      <alignment horizontal="right"/>
    </xf>
    <xf numFmtId="177" fontId="33" fillId="2" borderId="32" xfId="1" applyNumberFormat="1" applyFont="1" applyFill="1" applyBorder="1" applyAlignment="1"/>
    <xf numFmtId="177" fontId="33" fillId="2" borderId="91" xfId="1" applyNumberFormat="1" applyFont="1" applyFill="1" applyBorder="1" applyAlignment="1"/>
    <xf numFmtId="177" fontId="33" fillId="3" borderId="92" xfId="1" applyNumberFormat="1" applyFont="1" applyFill="1" applyBorder="1" applyAlignment="1"/>
    <xf numFmtId="177" fontId="43" fillId="2" borderId="10" xfId="1" applyNumberFormat="1" applyFont="1" applyFill="1" applyBorder="1" applyAlignment="1"/>
    <xf numFmtId="177" fontId="43" fillId="0" borderId="10" xfId="1" applyNumberFormat="1" applyFont="1" applyFill="1" applyBorder="1" applyAlignment="1"/>
    <xf numFmtId="177" fontId="42" fillId="2" borderId="10" xfId="1" applyNumberFormat="1" applyFont="1" applyFill="1" applyBorder="1" applyAlignment="1"/>
    <xf numFmtId="178" fontId="43" fillId="0" borderId="23" xfId="1" applyNumberFormat="1" applyFont="1" applyBorder="1" applyAlignment="1">
      <alignment vertical="top"/>
    </xf>
    <xf numFmtId="178" fontId="37" fillId="2" borderId="93" xfId="1" applyNumberFormat="1" applyFont="1" applyFill="1" applyBorder="1" applyAlignment="1">
      <alignment vertical="top"/>
    </xf>
    <xf numFmtId="177" fontId="46" fillId="2" borderId="94" xfId="1" applyNumberFormat="1" applyFont="1" applyFill="1" applyBorder="1" applyAlignment="1"/>
    <xf numFmtId="177" fontId="34" fillId="0" borderId="62" xfId="1" applyNumberFormat="1" applyFont="1" applyBorder="1" applyAlignment="1"/>
    <xf numFmtId="38" fontId="9" fillId="2" borderId="23" xfId="1" applyFont="1" applyFill="1" applyBorder="1"/>
    <xf numFmtId="38" fontId="9" fillId="2" borderId="91" xfId="1" applyFont="1" applyFill="1" applyBorder="1"/>
    <xf numFmtId="177" fontId="33" fillId="0" borderId="41" xfId="1" applyNumberFormat="1" applyFont="1" applyBorder="1" applyAlignment="1"/>
    <xf numFmtId="177" fontId="33" fillId="2" borderId="41" xfId="1" applyNumberFormat="1" applyFont="1" applyFill="1" applyBorder="1" applyAlignment="1"/>
    <xf numFmtId="177" fontId="33" fillId="2" borderId="10" xfId="1" applyNumberFormat="1" applyFont="1" applyFill="1" applyBorder="1" applyAlignment="1"/>
    <xf numFmtId="177" fontId="33" fillId="0" borderId="10" xfId="1" applyNumberFormat="1" applyFont="1" applyFill="1" applyBorder="1" applyAlignment="1"/>
    <xf numFmtId="177" fontId="10" fillId="2" borderId="10" xfId="1" applyNumberFormat="1" applyFont="1" applyFill="1" applyBorder="1" applyAlignment="1"/>
    <xf numFmtId="177" fontId="33" fillId="0" borderId="42" xfId="1" applyNumberFormat="1" applyFont="1" applyBorder="1" applyAlignment="1"/>
    <xf numFmtId="178" fontId="37" fillId="0" borderId="23" xfId="1" applyNumberFormat="1" applyFont="1" applyBorder="1" applyAlignment="1">
      <alignment vertical="top"/>
    </xf>
    <xf numFmtId="38" fontId="37" fillId="2" borderId="30" xfId="1" applyFont="1" applyFill="1" applyBorder="1" applyAlignment="1"/>
    <xf numFmtId="177" fontId="46" fillId="2" borderId="63" xfId="1" applyNumberFormat="1" applyFont="1" applyFill="1" applyBorder="1" applyAlignment="1"/>
    <xf numFmtId="177" fontId="43" fillId="0" borderId="53" xfId="1" applyNumberFormat="1" applyFont="1" applyBorder="1" applyAlignment="1"/>
    <xf numFmtId="38" fontId="20" fillId="0" borderId="62" xfId="0" applyNumberFormat="1" applyFont="1" applyBorder="1" applyAlignment="1">
      <alignment wrapText="1"/>
    </xf>
    <xf numFmtId="177" fontId="35" fillId="0" borderId="68" xfId="1" applyNumberFormat="1" applyFont="1" applyBorder="1" applyAlignment="1">
      <alignment horizontal="right"/>
    </xf>
    <xf numFmtId="0" fontId="9" fillId="2" borderId="83" xfId="0" applyFont="1" applyFill="1" applyBorder="1" applyAlignment="1">
      <alignment shrinkToFit="1"/>
    </xf>
    <xf numFmtId="38" fontId="43" fillId="2" borderId="83" xfId="1" applyFont="1" applyFill="1" applyBorder="1" applyAlignment="1"/>
    <xf numFmtId="178" fontId="43" fillId="2" borderId="93" xfId="1" applyNumberFormat="1" applyFont="1" applyFill="1" applyBorder="1" applyAlignment="1">
      <alignment vertical="top"/>
    </xf>
    <xf numFmtId="38" fontId="43" fillId="2" borderId="84" xfId="1" applyFont="1" applyFill="1" applyBorder="1" applyAlignment="1"/>
    <xf numFmtId="177" fontId="43" fillId="3" borderId="85" xfId="1" applyNumberFormat="1" applyFont="1" applyFill="1" applyBorder="1" applyAlignment="1"/>
    <xf numFmtId="177" fontId="43" fillId="3" borderId="86" xfId="1" applyNumberFormat="1" applyFont="1" applyFill="1" applyBorder="1" applyAlignment="1"/>
    <xf numFmtId="177" fontId="43" fillId="2" borderId="95" xfId="1" applyNumberFormat="1" applyFont="1" applyFill="1" applyBorder="1" applyAlignment="1"/>
    <xf numFmtId="177" fontId="43" fillId="0" borderId="95" xfId="1" applyNumberFormat="1" applyFont="1" applyFill="1" applyBorder="1" applyAlignment="1"/>
    <xf numFmtId="177" fontId="43" fillId="0" borderId="84" xfId="1" applyNumberFormat="1" applyFont="1" applyBorder="1" applyAlignment="1"/>
    <xf numFmtId="178" fontId="43" fillId="0" borderId="88" xfId="1" applyNumberFormat="1" applyFont="1" applyBorder="1" applyAlignment="1">
      <alignment vertical="top"/>
    </xf>
    <xf numFmtId="0" fontId="6" fillId="0" borderId="88" xfId="0" applyFont="1" applyBorder="1" applyAlignment="1"/>
    <xf numFmtId="177" fontId="33" fillId="0" borderId="10" xfId="1" applyNumberFormat="1" applyFont="1" applyBorder="1" applyAlignment="1"/>
    <xf numFmtId="177" fontId="43" fillId="0" borderId="10" xfId="1" applyNumberFormat="1" applyFont="1" applyBorder="1" applyAlignment="1"/>
    <xf numFmtId="177" fontId="43" fillId="0" borderId="67" xfId="1" applyNumberFormat="1" applyFont="1" applyBorder="1" applyAlignment="1"/>
    <xf numFmtId="0" fontId="9" fillId="2" borderId="57" xfId="0" applyFont="1" applyFill="1" applyBorder="1" applyAlignment="1">
      <alignment horizontal="center" vertical="center" wrapText="1"/>
    </xf>
    <xf numFmtId="0" fontId="9" fillId="2" borderId="59" xfId="0" applyFont="1" applyFill="1" applyBorder="1" applyAlignment="1">
      <alignment horizontal="center" vertical="center"/>
    </xf>
    <xf numFmtId="0" fontId="19" fillId="0" borderId="0" xfId="0" applyFont="1" applyBorder="1" applyAlignment="1">
      <alignment horizontal="center" shrinkToFit="1"/>
    </xf>
    <xf numFmtId="0" fontId="19" fillId="0" borderId="0" xfId="0" applyFont="1" applyBorder="1" applyAlignment="1">
      <alignment horizontal="left" shrinkToFit="1"/>
    </xf>
    <xf numFmtId="0" fontId="10" fillId="0" borderId="0" xfId="0" applyFont="1" applyBorder="1" applyAlignment="1">
      <alignment horizontal="left" shrinkToFit="1"/>
    </xf>
    <xf numFmtId="0" fontId="5" fillId="0" borderId="0" xfId="0" applyFont="1" applyAlignment="1">
      <alignment horizontal="center"/>
    </xf>
    <xf numFmtId="0" fontId="33" fillId="0" borderId="29" xfId="0" applyFont="1" applyBorder="1" applyAlignment="1">
      <alignment horizontal="center" vertical="center"/>
    </xf>
    <xf numFmtId="0" fontId="33" fillId="0" borderId="96" xfId="0" applyFont="1" applyBorder="1" applyAlignment="1">
      <alignment horizontal="center" vertical="center"/>
    </xf>
    <xf numFmtId="0" fontId="33" fillId="0" borderId="17" xfId="0" applyFont="1" applyBorder="1" applyAlignment="1">
      <alignment horizontal="center" vertical="center"/>
    </xf>
    <xf numFmtId="0" fontId="9" fillId="0" borderId="97" xfId="0" applyFont="1" applyBorder="1" applyAlignment="1">
      <alignment horizontal="center" vertical="center"/>
    </xf>
    <xf numFmtId="0" fontId="33" fillId="0" borderId="4" xfId="0" applyFont="1" applyBorder="1" applyAlignment="1">
      <alignment horizontal="center" vertical="center"/>
    </xf>
    <xf numFmtId="0" fontId="33" fillId="0" borderId="5" xfId="0" applyFont="1" applyBorder="1" applyAlignment="1">
      <alignment horizontal="center" vertical="center"/>
    </xf>
    <xf numFmtId="0" fontId="19" fillId="0" borderId="51" xfId="0" applyFont="1" applyBorder="1" applyAlignment="1">
      <alignment horizontal="left" shrinkToFit="1"/>
    </xf>
    <xf numFmtId="38" fontId="20" fillId="0" borderId="68" xfId="0" applyNumberFormat="1" applyFont="1" applyBorder="1" applyAlignment="1">
      <alignment horizontal="left" vertical="top" wrapText="1"/>
    </xf>
    <xf numFmtId="38" fontId="20" fillId="0" borderId="23" xfId="0" applyNumberFormat="1" applyFont="1" applyBorder="1" applyAlignment="1">
      <alignment horizontal="left" vertical="top" wrapText="1"/>
    </xf>
    <xf numFmtId="176" fontId="9" fillId="0" borderId="4" xfId="0" applyNumberFormat="1" applyFont="1" applyBorder="1" applyAlignment="1">
      <alignment horizontal="center" vertical="center"/>
    </xf>
    <xf numFmtId="176" fontId="9" fillId="0" borderId="5" xfId="0" applyNumberFormat="1" applyFont="1" applyBorder="1" applyAlignment="1">
      <alignment horizontal="center" vertical="center"/>
    </xf>
    <xf numFmtId="0" fontId="5" fillId="0" borderId="0" xfId="0" applyFont="1" applyBorder="1" applyAlignment="1">
      <alignment horizontal="center" shrinkToFit="1"/>
    </xf>
    <xf numFmtId="0" fontId="9" fillId="0" borderId="29" xfId="0" applyFont="1" applyBorder="1" applyAlignment="1">
      <alignment horizontal="center"/>
    </xf>
    <xf numFmtId="0" fontId="9" fillId="0" borderId="96" xfId="0" applyFont="1" applyBorder="1" applyAlignment="1">
      <alignment horizontal="center"/>
    </xf>
    <xf numFmtId="0" fontId="9" fillId="0" borderId="98" xfId="0" applyFont="1" applyBorder="1" applyAlignment="1">
      <alignment horizontal="center"/>
    </xf>
    <xf numFmtId="0" fontId="9" fillId="0" borderId="97" xfId="0" applyFont="1" applyBorder="1" applyAlignment="1">
      <alignment horizontal="center"/>
    </xf>
    <xf numFmtId="0" fontId="9" fillId="0" borderId="99" xfId="0" applyFont="1" applyBorder="1" applyAlignment="1">
      <alignment horizontal="center"/>
    </xf>
    <xf numFmtId="0" fontId="20" fillId="0" borderId="4" xfId="0" applyFont="1" applyBorder="1" applyAlignment="1">
      <alignment horizontal="left" vertical="center" wrapText="1"/>
    </xf>
    <xf numFmtId="0" fontId="20" fillId="0" borderId="23" xfId="0" applyFont="1" applyBorder="1" applyAlignment="1">
      <alignment horizontal="left" vertical="center" wrapText="1"/>
    </xf>
    <xf numFmtId="0" fontId="30" fillId="0" borderId="4" xfId="0" applyFont="1" applyBorder="1" applyAlignment="1">
      <alignment horizontal="left" wrapText="1"/>
    </xf>
    <xf numFmtId="0" fontId="30" fillId="0" borderId="5" xfId="0" applyFont="1" applyBorder="1" applyAlignment="1">
      <alignment horizontal="left" wrapText="1"/>
    </xf>
    <xf numFmtId="0" fontId="1" fillId="0" borderId="0" xfId="0"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AF44"/>
  <sheetViews>
    <sheetView tabSelected="1" zoomScaleNormal="100" workbookViewId="0">
      <selection activeCell="I9" sqref="I9"/>
    </sheetView>
  </sheetViews>
  <sheetFormatPr defaultColWidth="16.44140625" defaultRowHeight="13.2"/>
  <cols>
    <col min="1" max="1" width="16.44140625" style="122"/>
    <col min="2" max="2" width="20.6640625" style="123" customWidth="1"/>
    <col min="3" max="5" width="18.88671875" style="125" customWidth="1"/>
    <col min="6" max="8" width="18.44140625" style="122" hidden="1" customWidth="1"/>
    <col min="9" max="11" width="18.44140625" style="122" customWidth="1"/>
    <col min="12" max="13" width="18.44140625" style="125" customWidth="1"/>
    <col min="14" max="15" width="18.44140625" style="126" customWidth="1"/>
    <col min="16" max="16" width="18.44140625" style="127" customWidth="1"/>
    <col min="17" max="17" width="18.44140625" style="122" customWidth="1"/>
    <col min="18" max="18" width="16" style="122" customWidth="1"/>
    <col min="19" max="19" width="30.44140625" style="122" customWidth="1"/>
    <col min="20" max="16384" width="16.44140625" style="122"/>
  </cols>
  <sheetData>
    <row r="1" spans="1:32" ht="21">
      <c r="A1" s="1"/>
      <c r="B1" s="501" t="s">
        <v>80</v>
      </c>
      <c r="C1" s="501"/>
      <c r="D1" s="501"/>
      <c r="E1" s="501"/>
      <c r="F1" s="501"/>
      <c r="G1" s="501"/>
      <c r="H1" s="501"/>
      <c r="I1" s="501"/>
      <c r="J1" s="501"/>
      <c r="K1" s="501"/>
      <c r="L1" s="501"/>
      <c r="M1" s="501"/>
      <c r="N1" s="501"/>
      <c r="O1" s="501"/>
      <c r="P1" s="501"/>
      <c r="Q1" s="501"/>
      <c r="R1" s="501"/>
      <c r="S1" s="121"/>
    </row>
    <row r="2" spans="1:32" ht="28.5" customHeight="1">
      <c r="A2" s="1"/>
      <c r="C2" s="210"/>
      <c r="D2" s="210"/>
      <c r="H2" s="124"/>
      <c r="R2" s="128" t="s">
        <v>58</v>
      </c>
      <c r="S2" s="128" t="s">
        <v>0</v>
      </c>
    </row>
    <row r="3" spans="1:32" ht="22.5" customHeight="1">
      <c r="B3" s="129" t="s">
        <v>1</v>
      </c>
      <c r="C3" s="502" t="s">
        <v>59</v>
      </c>
      <c r="D3" s="503"/>
      <c r="E3" s="503"/>
      <c r="F3" s="503"/>
      <c r="G3" s="503"/>
      <c r="H3" s="503"/>
      <c r="I3" s="503"/>
      <c r="J3" s="503"/>
      <c r="K3" s="503"/>
      <c r="L3" s="503"/>
      <c r="M3" s="503"/>
      <c r="N3" s="503"/>
      <c r="O3" s="503"/>
      <c r="P3" s="503"/>
      <c r="Q3" s="503"/>
      <c r="R3" s="504"/>
      <c r="S3" s="130"/>
    </row>
    <row r="4" spans="1:32" ht="15" customHeight="1">
      <c r="B4" s="131"/>
      <c r="C4" s="252" t="s">
        <v>81</v>
      </c>
      <c r="D4" s="496" t="s">
        <v>82</v>
      </c>
      <c r="E4" s="211" t="s">
        <v>60</v>
      </c>
      <c r="F4" s="505" t="s">
        <v>61</v>
      </c>
      <c r="G4" s="505"/>
      <c r="H4" s="505"/>
      <c r="I4" s="505"/>
      <c r="J4" s="505"/>
      <c r="K4" s="505"/>
      <c r="L4" s="505"/>
      <c r="M4" s="505"/>
      <c r="N4" s="505"/>
      <c r="O4" s="505"/>
      <c r="P4" s="505"/>
      <c r="Q4" s="505"/>
      <c r="R4" s="506" t="s">
        <v>32</v>
      </c>
      <c r="S4" s="132"/>
    </row>
    <row r="5" spans="1:32" ht="15" customHeight="1">
      <c r="B5" s="133" t="s">
        <v>2</v>
      </c>
      <c r="C5" s="253" t="s">
        <v>37</v>
      </c>
      <c r="D5" s="497"/>
      <c r="E5" s="212" t="s">
        <v>62</v>
      </c>
      <c r="F5" s="134" t="s">
        <v>63</v>
      </c>
      <c r="G5" s="135" t="s">
        <v>64</v>
      </c>
      <c r="H5" s="136" t="s">
        <v>43</v>
      </c>
      <c r="I5" s="137" t="s">
        <v>65</v>
      </c>
      <c r="J5" s="138" t="s">
        <v>44</v>
      </c>
      <c r="K5" s="138" t="s">
        <v>45</v>
      </c>
      <c r="L5" s="138" t="s">
        <v>46</v>
      </c>
      <c r="M5" s="138" t="s">
        <v>47</v>
      </c>
      <c r="N5" s="138" t="s">
        <v>48</v>
      </c>
      <c r="O5" s="138" t="s">
        <v>49</v>
      </c>
      <c r="P5" s="138" t="s">
        <v>50</v>
      </c>
      <c r="Q5" s="138" t="s">
        <v>51</v>
      </c>
      <c r="R5" s="507"/>
      <c r="S5" s="139" t="s">
        <v>33</v>
      </c>
    </row>
    <row r="6" spans="1:32" ht="15" customHeight="1">
      <c r="B6" s="140" t="s">
        <v>3</v>
      </c>
      <c r="C6" s="213"/>
      <c r="D6" s="214"/>
      <c r="E6" s="215"/>
      <c r="F6" s="141"/>
      <c r="G6" s="142"/>
      <c r="H6" s="143"/>
      <c r="I6" s="144"/>
      <c r="J6" s="145"/>
      <c r="K6" s="145"/>
      <c r="L6" s="146"/>
      <c r="M6" s="147"/>
      <c r="N6" s="148"/>
      <c r="O6" s="149"/>
      <c r="P6" s="33"/>
      <c r="Q6" s="150"/>
      <c r="R6" s="151"/>
      <c r="S6" s="152"/>
    </row>
    <row r="7" spans="1:32" ht="35.1" customHeight="1">
      <c r="B7" s="140" t="s">
        <v>4</v>
      </c>
      <c r="C7" s="216">
        <v>4058306940</v>
      </c>
      <c r="D7" s="217">
        <v>0</v>
      </c>
      <c r="E7" s="218">
        <v>0</v>
      </c>
      <c r="F7" s="153">
        <v>0</v>
      </c>
      <c r="G7" s="154">
        <v>0</v>
      </c>
      <c r="H7" s="155">
        <v>0</v>
      </c>
      <c r="I7" s="156">
        <v>0</v>
      </c>
      <c r="J7" s="157">
        <v>0</v>
      </c>
      <c r="K7" s="157">
        <v>0</v>
      </c>
      <c r="L7" s="157">
        <v>0</v>
      </c>
      <c r="M7" s="35">
        <v>0</v>
      </c>
      <c r="N7" s="36">
        <f>L7+M7</f>
        <v>0</v>
      </c>
      <c r="O7" s="158">
        <v>0</v>
      </c>
      <c r="P7" s="38">
        <v>0</v>
      </c>
      <c r="Q7" s="157">
        <f>O7+P7</f>
        <v>0</v>
      </c>
      <c r="R7" s="159">
        <v>0</v>
      </c>
      <c r="S7" s="160"/>
    </row>
    <row r="8" spans="1:32" ht="35.1" customHeight="1">
      <c r="B8" s="140" t="s">
        <v>5</v>
      </c>
      <c r="C8" s="219">
        <f t="shared" ref="C8:Q8" si="0">SUM(C9:C10)</f>
        <v>4210014197</v>
      </c>
      <c r="D8" s="220">
        <f>SUM(D9:D10)</f>
        <v>67225720</v>
      </c>
      <c r="E8" s="221">
        <f t="shared" si="0"/>
        <v>67210055</v>
      </c>
      <c r="F8" s="83">
        <f t="shared" si="0"/>
        <v>5602142</v>
      </c>
      <c r="G8" s="84">
        <f t="shared" si="0"/>
        <v>5602142</v>
      </c>
      <c r="H8" s="161">
        <f t="shared" si="0"/>
        <v>5602142</v>
      </c>
      <c r="I8" s="162">
        <f t="shared" si="0"/>
        <v>22403359</v>
      </c>
      <c r="J8" s="69">
        <f t="shared" si="0"/>
        <v>5600837</v>
      </c>
      <c r="K8" s="69">
        <f t="shared" si="0"/>
        <v>5600837</v>
      </c>
      <c r="L8" s="69">
        <f t="shared" si="0"/>
        <v>5600837</v>
      </c>
      <c r="M8" s="69">
        <f t="shared" si="0"/>
        <v>5600837</v>
      </c>
      <c r="N8" s="69">
        <f t="shared" si="0"/>
        <v>5600837</v>
      </c>
      <c r="O8" s="69">
        <f t="shared" si="0"/>
        <v>5600837</v>
      </c>
      <c r="P8" s="69">
        <f t="shared" si="0"/>
        <v>5600837</v>
      </c>
      <c r="Q8" s="69">
        <f t="shared" si="0"/>
        <v>5600837</v>
      </c>
      <c r="R8" s="163">
        <f>SUM(R9:R10)</f>
        <v>15665</v>
      </c>
      <c r="S8" s="160"/>
    </row>
    <row r="9" spans="1:32" ht="35.1" customHeight="1">
      <c r="B9" s="108" t="s">
        <v>6</v>
      </c>
      <c r="C9" s="222">
        <v>1248192762</v>
      </c>
      <c r="D9" s="187">
        <v>17949354</v>
      </c>
      <c r="E9" s="223">
        <v>17949354</v>
      </c>
      <c r="F9" s="92">
        <f>ROUNDDOWN($D9/12,0)</f>
        <v>1495779</v>
      </c>
      <c r="G9" s="92">
        <f t="shared" ref="G9:H24" si="1">ROUNDDOWN($D9/12,0)</f>
        <v>1495779</v>
      </c>
      <c r="H9" s="164">
        <f t="shared" si="1"/>
        <v>1495779</v>
      </c>
      <c r="I9" s="280">
        <f>$E9-J9*8</f>
        <v>5983122</v>
      </c>
      <c r="J9" s="280">
        <f>ROUNDDOWN($E9/12,0)</f>
        <v>1495779</v>
      </c>
      <c r="K9" s="281">
        <f>$J9</f>
        <v>1495779</v>
      </c>
      <c r="L9" s="281">
        <f t="shared" ref="L9:Q24" si="2">$J9</f>
        <v>1495779</v>
      </c>
      <c r="M9" s="281">
        <f t="shared" si="2"/>
        <v>1495779</v>
      </c>
      <c r="N9" s="281">
        <f t="shared" si="2"/>
        <v>1495779</v>
      </c>
      <c r="O9" s="281">
        <f t="shared" si="2"/>
        <v>1495779</v>
      </c>
      <c r="P9" s="281">
        <f t="shared" si="2"/>
        <v>1495779</v>
      </c>
      <c r="Q9" s="281">
        <f t="shared" si="2"/>
        <v>1495779</v>
      </c>
      <c r="R9" s="282">
        <f>D9-E9</f>
        <v>0</v>
      </c>
      <c r="S9" s="165"/>
      <c r="T9" s="346"/>
      <c r="U9" s="346"/>
      <c r="V9" s="182"/>
      <c r="W9" s="182"/>
      <c r="X9" s="182"/>
      <c r="Y9" s="182"/>
      <c r="Z9" s="182"/>
      <c r="AA9" s="182"/>
      <c r="AB9" s="182"/>
      <c r="AC9" s="182"/>
      <c r="AD9" s="182"/>
      <c r="AE9" s="182"/>
      <c r="AF9" s="182"/>
    </row>
    <row r="10" spans="1:32" ht="35.1" customHeight="1">
      <c r="B10" s="108" t="s">
        <v>7</v>
      </c>
      <c r="C10" s="222">
        <v>2961821435</v>
      </c>
      <c r="D10" s="187">
        <v>49276366</v>
      </c>
      <c r="E10" s="223">
        <v>49260701</v>
      </c>
      <c r="F10" s="92">
        <f>ROUNDDOWN($D10/12,0)</f>
        <v>4106363</v>
      </c>
      <c r="G10" s="92">
        <f t="shared" si="1"/>
        <v>4106363</v>
      </c>
      <c r="H10" s="164">
        <f t="shared" si="1"/>
        <v>4106363</v>
      </c>
      <c r="I10" s="280">
        <f>$E10-J10*8</f>
        <v>16420237</v>
      </c>
      <c r="J10" s="281">
        <f>ROUNDDOWN($E10/12,0)</f>
        <v>4105058</v>
      </c>
      <c r="K10" s="281">
        <f>$J10</f>
        <v>4105058</v>
      </c>
      <c r="L10" s="281">
        <f t="shared" si="2"/>
        <v>4105058</v>
      </c>
      <c r="M10" s="281">
        <f t="shared" si="2"/>
        <v>4105058</v>
      </c>
      <c r="N10" s="281">
        <f t="shared" si="2"/>
        <v>4105058</v>
      </c>
      <c r="O10" s="281">
        <f t="shared" si="2"/>
        <v>4105058</v>
      </c>
      <c r="P10" s="281">
        <f t="shared" si="2"/>
        <v>4105058</v>
      </c>
      <c r="Q10" s="283">
        <f t="shared" si="2"/>
        <v>4105058</v>
      </c>
      <c r="R10" s="282">
        <f>D10-E10</f>
        <v>15665</v>
      </c>
      <c r="S10" s="166"/>
      <c r="T10" s="346"/>
      <c r="U10" s="346"/>
      <c r="V10" s="182"/>
      <c r="W10" s="182"/>
      <c r="X10" s="182"/>
      <c r="Y10" s="182"/>
      <c r="Z10" s="182"/>
      <c r="AA10" s="182"/>
      <c r="AB10" s="182"/>
      <c r="AC10" s="182"/>
      <c r="AD10" s="182"/>
      <c r="AE10" s="182"/>
      <c r="AF10" s="182"/>
    </row>
    <row r="11" spans="1:32" ht="35.1" customHeight="1">
      <c r="B11" s="140" t="s">
        <v>8</v>
      </c>
      <c r="C11" s="224">
        <f>SUM(C12:C18)</f>
        <v>81839858071</v>
      </c>
      <c r="D11" s="220">
        <f>SUM(D12:D18)</f>
        <v>1505148319</v>
      </c>
      <c r="E11" s="221">
        <f>SUM(E12:E18)</f>
        <v>1481554097</v>
      </c>
      <c r="F11" s="83">
        <f t="shared" ref="F11:Q11" si="3">SUM(F12:F18)</f>
        <v>125429024</v>
      </c>
      <c r="G11" s="84">
        <f t="shared" si="3"/>
        <v>125429024</v>
      </c>
      <c r="H11" s="161">
        <f t="shared" si="3"/>
        <v>125429024</v>
      </c>
      <c r="I11" s="162">
        <f t="shared" si="3"/>
        <v>493851393</v>
      </c>
      <c r="J11" s="69">
        <f t="shared" si="3"/>
        <v>123462838</v>
      </c>
      <c r="K11" s="69">
        <f t="shared" si="3"/>
        <v>123462838</v>
      </c>
      <c r="L11" s="69">
        <f t="shared" si="3"/>
        <v>123462838</v>
      </c>
      <c r="M11" s="69">
        <f t="shared" si="3"/>
        <v>123462838</v>
      </c>
      <c r="N11" s="69">
        <f t="shared" si="3"/>
        <v>123462838</v>
      </c>
      <c r="O11" s="69">
        <f t="shared" si="3"/>
        <v>123462838</v>
      </c>
      <c r="P11" s="69">
        <f t="shared" si="3"/>
        <v>123462838</v>
      </c>
      <c r="Q11" s="69">
        <f t="shared" si="3"/>
        <v>123462838</v>
      </c>
      <c r="R11" s="163">
        <f>SUM(R12:R18)</f>
        <v>23594222</v>
      </c>
      <c r="S11" s="166"/>
      <c r="T11" s="182"/>
      <c r="U11" s="346"/>
      <c r="V11" s="182"/>
      <c r="W11" s="182"/>
      <c r="X11" s="182"/>
      <c r="Y11" s="182"/>
      <c r="Z11" s="182"/>
      <c r="AA11" s="182"/>
      <c r="AB11" s="182"/>
      <c r="AC11" s="182"/>
      <c r="AD11" s="182"/>
      <c r="AE11" s="182"/>
      <c r="AF11" s="182"/>
    </row>
    <row r="12" spans="1:32" ht="35.1" customHeight="1">
      <c r="B12" s="108" t="s">
        <v>9</v>
      </c>
      <c r="C12" s="222">
        <v>2094542085</v>
      </c>
      <c r="D12" s="187">
        <v>31508301</v>
      </c>
      <c r="E12" s="223">
        <v>31508301</v>
      </c>
      <c r="F12" s="92">
        <f t="shared" ref="F12:F18" si="4">ROUNDDOWN($D12/12,0)</f>
        <v>2625691</v>
      </c>
      <c r="G12" s="92">
        <f t="shared" si="1"/>
        <v>2625691</v>
      </c>
      <c r="H12" s="164">
        <f t="shared" si="1"/>
        <v>2625691</v>
      </c>
      <c r="I12" s="280">
        <f t="shared" ref="I12:I18" si="5">$E12-J12*8</f>
        <v>10502773</v>
      </c>
      <c r="J12" s="280">
        <f t="shared" ref="J12:J18" si="6">ROUNDDOWN($E12/12,0)</f>
        <v>2625691</v>
      </c>
      <c r="K12" s="281">
        <f t="shared" ref="K12:K18" si="7">$J12</f>
        <v>2625691</v>
      </c>
      <c r="L12" s="281">
        <f t="shared" si="2"/>
        <v>2625691</v>
      </c>
      <c r="M12" s="281">
        <f t="shared" si="2"/>
        <v>2625691</v>
      </c>
      <c r="N12" s="281">
        <f t="shared" si="2"/>
        <v>2625691</v>
      </c>
      <c r="O12" s="281">
        <f t="shared" si="2"/>
        <v>2625691</v>
      </c>
      <c r="P12" s="281">
        <f t="shared" si="2"/>
        <v>2625691</v>
      </c>
      <c r="Q12" s="281">
        <f t="shared" si="2"/>
        <v>2625691</v>
      </c>
      <c r="R12" s="282">
        <f t="shared" ref="R12:R18" si="8">D12-E12</f>
        <v>0</v>
      </c>
      <c r="S12" s="166"/>
      <c r="T12" s="346"/>
      <c r="U12" s="346"/>
      <c r="V12" s="182"/>
      <c r="W12" s="182"/>
      <c r="X12" s="182"/>
      <c r="Y12" s="182"/>
      <c r="Z12" s="182"/>
      <c r="AA12" s="182"/>
      <c r="AB12" s="182"/>
      <c r="AC12" s="182"/>
      <c r="AD12" s="182"/>
      <c r="AE12" s="182"/>
      <c r="AF12" s="182"/>
    </row>
    <row r="13" spans="1:32" ht="35.1" customHeight="1">
      <c r="B13" s="108" t="s">
        <v>10</v>
      </c>
      <c r="C13" s="222">
        <v>723828260</v>
      </c>
      <c r="D13" s="187">
        <v>9581707</v>
      </c>
      <c r="E13" s="223">
        <v>9581707</v>
      </c>
      <c r="F13" s="92">
        <f t="shared" si="4"/>
        <v>798475</v>
      </c>
      <c r="G13" s="92">
        <f t="shared" si="1"/>
        <v>798475</v>
      </c>
      <c r="H13" s="164">
        <f t="shared" si="1"/>
        <v>798475</v>
      </c>
      <c r="I13" s="280">
        <f t="shared" si="5"/>
        <v>3193907</v>
      </c>
      <c r="J13" s="280">
        <f t="shared" si="6"/>
        <v>798475</v>
      </c>
      <c r="K13" s="281">
        <f t="shared" si="7"/>
        <v>798475</v>
      </c>
      <c r="L13" s="281">
        <f t="shared" si="2"/>
        <v>798475</v>
      </c>
      <c r="M13" s="281">
        <f t="shared" si="2"/>
        <v>798475</v>
      </c>
      <c r="N13" s="281">
        <f t="shared" si="2"/>
        <v>798475</v>
      </c>
      <c r="O13" s="281">
        <f t="shared" si="2"/>
        <v>798475</v>
      </c>
      <c r="P13" s="281">
        <f t="shared" si="2"/>
        <v>798475</v>
      </c>
      <c r="Q13" s="281">
        <f t="shared" si="2"/>
        <v>798475</v>
      </c>
      <c r="R13" s="282">
        <f t="shared" si="8"/>
        <v>0</v>
      </c>
      <c r="S13" s="166"/>
      <c r="T13" s="346"/>
      <c r="U13" s="346"/>
      <c r="V13" s="182"/>
      <c r="W13" s="182"/>
      <c r="X13" s="182"/>
      <c r="Y13" s="182"/>
      <c r="Z13" s="182"/>
      <c r="AA13" s="182"/>
      <c r="AB13" s="182"/>
      <c r="AC13" s="182"/>
      <c r="AD13" s="182"/>
      <c r="AE13" s="182"/>
      <c r="AF13" s="182"/>
    </row>
    <row r="14" spans="1:32" ht="35.1" customHeight="1">
      <c r="B14" s="108" t="s">
        <v>11</v>
      </c>
      <c r="C14" s="222">
        <v>632836368</v>
      </c>
      <c r="D14" s="187">
        <v>5378264</v>
      </c>
      <c r="E14" s="223">
        <v>5378264</v>
      </c>
      <c r="F14" s="92">
        <f t="shared" si="4"/>
        <v>448188</v>
      </c>
      <c r="G14" s="92">
        <f t="shared" si="1"/>
        <v>448188</v>
      </c>
      <c r="H14" s="164">
        <f t="shared" si="1"/>
        <v>448188</v>
      </c>
      <c r="I14" s="280">
        <f t="shared" si="5"/>
        <v>1792760</v>
      </c>
      <c r="J14" s="280">
        <f t="shared" si="6"/>
        <v>448188</v>
      </c>
      <c r="K14" s="281">
        <f t="shared" si="7"/>
        <v>448188</v>
      </c>
      <c r="L14" s="281">
        <f t="shared" si="2"/>
        <v>448188</v>
      </c>
      <c r="M14" s="281">
        <f t="shared" si="2"/>
        <v>448188</v>
      </c>
      <c r="N14" s="281">
        <f t="shared" si="2"/>
        <v>448188</v>
      </c>
      <c r="O14" s="281">
        <f t="shared" si="2"/>
        <v>448188</v>
      </c>
      <c r="P14" s="281">
        <f t="shared" si="2"/>
        <v>448188</v>
      </c>
      <c r="Q14" s="281">
        <f t="shared" si="2"/>
        <v>448188</v>
      </c>
      <c r="R14" s="282">
        <f t="shared" si="8"/>
        <v>0</v>
      </c>
      <c r="S14" s="166"/>
      <c r="T14" s="346"/>
      <c r="U14" s="346"/>
      <c r="V14" s="182"/>
      <c r="W14" s="182"/>
      <c r="X14" s="182"/>
      <c r="Y14" s="182"/>
      <c r="Z14" s="182"/>
      <c r="AA14" s="182"/>
      <c r="AB14" s="182"/>
      <c r="AC14" s="182"/>
      <c r="AD14" s="182"/>
      <c r="AE14" s="182"/>
      <c r="AF14" s="182"/>
    </row>
    <row r="15" spans="1:32" ht="35.1" customHeight="1">
      <c r="B15" s="108" t="s">
        <v>12</v>
      </c>
      <c r="C15" s="222">
        <v>4963620099</v>
      </c>
      <c r="D15" s="187">
        <v>83828593</v>
      </c>
      <c r="E15" s="223">
        <v>82803316</v>
      </c>
      <c r="F15" s="92">
        <f t="shared" si="4"/>
        <v>6985716</v>
      </c>
      <c r="G15" s="92">
        <f t="shared" si="1"/>
        <v>6985716</v>
      </c>
      <c r="H15" s="164">
        <f t="shared" si="1"/>
        <v>6985716</v>
      </c>
      <c r="I15" s="280">
        <f t="shared" si="5"/>
        <v>27601108</v>
      </c>
      <c r="J15" s="281">
        <f t="shared" si="6"/>
        <v>6900276</v>
      </c>
      <c r="K15" s="281">
        <f t="shared" si="7"/>
        <v>6900276</v>
      </c>
      <c r="L15" s="281">
        <f t="shared" si="2"/>
        <v>6900276</v>
      </c>
      <c r="M15" s="281">
        <f t="shared" si="2"/>
        <v>6900276</v>
      </c>
      <c r="N15" s="281">
        <f t="shared" si="2"/>
        <v>6900276</v>
      </c>
      <c r="O15" s="281">
        <f t="shared" si="2"/>
        <v>6900276</v>
      </c>
      <c r="P15" s="281">
        <f t="shared" si="2"/>
        <v>6900276</v>
      </c>
      <c r="Q15" s="283">
        <f t="shared" si="2"/>
        <v>6900276</v>
      </c>
      <c r="R15" s="282">
        <f t="shared" si="8"/>
        <v>1025277</v>
      </c>
      <c r="S15" s="352" t="s">
        <v>102</v>
      </c>
      <c r="T15" s="346"/>
      <c r="U15" s="346"/>
      <c r="V15" s="182"/>
      <c r="W15" s="182"/>
      <c r="X15" s="182"/>
      <c r="Y15" s="182"/>
      <c r="Z15" s="182"/>
      <c r="AA15" s="182"/>
      <c r="AB15" s="182"/>
      <c r="AC15" s="182"/>
      <c r="AD15" s="182"/>
      <c r="AE15" s="182"/>
      <c r="AF15" s="182"/>
    </row>
    <row r="16" spans="1:32" ht="35.1" customHeight="1">
      <c r="B16" s="108" t="s">
        <v>13</v>
      </c>
      <c r="C16" s="222">
        <v>7628031666</v>
      </c>
      <c r="D16" s="187">
        <v>127213596</v>
      </c>
      <c r="E16" s="223">
        <v>127026943</v>
      </c>
      <c r="F16" s="92">
        <f t="shared" si="4"/>
        <v>10601133</v>
      </c>
      <c r="G16" s="92">
        <f t="shared" si="1"/>
        <v>10601133</v>
      </c>
      <c r="H16" s="164">
        <f t="shared" si="1"/>
        <v>10601133</v>
      </c>
      <c r="I16" s="280">
        <f t="shared" si="5"/>
        <v>42342319</v>
      </c>
      <c r="J16" s="281">
        <f t="shared" si="6"/>
        <v>10585578</v>
      </c>
      <c r="K16" s="281">
        <f t="shared" si="7"/>
        <v>10585578</v>
      </c>
      <c r="L16" s="281">
        <f t="shared" si="2"/>
        <v>10585578</v>
      </c>
      <c r="M16" s="281">
        <f t="shared" si="2"/>
        <v>10585578</v>
      </c>
      <c r="N16" s="281">
        <f t="shared" si="2"/>
        <v>10585578</v>
      </c>
      <c r="O16" s="281">
        <f t="shared" si="2"/>
        <v>10585578</v>
      </c>
      <c r="P16" s="281">
        <f t="shared" si="2"/>
        <v>10585578</v>
      </c>
      <c r="Q16" s="283">
        <f t="shared" si="2"/>
        <v>10585578</v>
      </c>
      <c r="R16" s="282">
        <f t="shared" si="8"/>
        <v>186653</v>
      </c>
      <c r="S16" s="353"/>
      <c r="T16" s="346"/>
      <c r="U16" s="346"/>
      <c r="V16" s="182"/>
      <c r="W16" s="182"/>
      <c r="X16" s="182"/>
      <c r="Y16" s="182"/>
      <c r="Z16" s="182"/>
      <c r="AA16" s="182"/>
      <c r="AB16" s="182"/>
      <c r="AC16" s="182"/>
      <c r="AD16" s="182"/>
      <c r="AE16" s="182"/>
      <c r="AF16" s="182"/>
    </row>
    <row r="17" spans="1:32" ht="35.1" customHeight="1">
      <c r="B17" s="108" t="s">
        <v>14</v>
      </c>
      <c r="C17" s="222">
        <v>63943887887</v>
      </c>
      <c r="D17" s="187">
        <v>1221763056</v>
      </c>
      <c r="E17" s="223">
        <v>1199748738</v>
      </c>
      <c r="F17" s="92">
        <f t="shared" si="4"/>
        <v>101813588</v>
      </c>
      <c r="G17" s="92">
        <f t="shared" si="1"/>
        <v>101813588</v>
      </c>
      <c r="H17" s="164">
        <f t="shared" si="1"/>
        <v>101813588</v>
      </c>
      <c r="I17" s="280">
        <f t="shared" si="5"/>
        <v>399916250</v>
      </c>
      <c r="J17" s="281">
        <f t="shared" si="6"/>
        <v>99979061</v>
      </c>
      <c r="K17" s="281">
        <f t="shared" si="7"/>
        <v>99979061</v>
      </c>
      <c r="L17" s="281">
        <f t="shared" si="2"/>
        <v>99979061</v>
      </c>
      <c r="M17" s="281">
        <f t="shared" si="2"/>
        <v>99979061</v>
      </c>
      <c r="N17" s="281">
        <f t="shared" si="2"/>
        <v>99979061</v>
      </c>
      <c r="O17" s="281">
        <f t="shared" si="2"/>
        <v>99979061</v>
      </c>
      <c r="P17" s="281">
        <f t="shared" si="2"/>
        <v>99979061</v>
      </c>
      <c r="Q17" s="283">
        <f t="shared" si="2"/>
        <v>99979061</v>
      </c>
      <c r="R17" s="282">
        <f t="shared" si="8"/>
        <v>22014318</v>
      </c>
      <c r="S17" s="354" t="s">
        <v>101</v>
      </c>
      <c r="T17" s="346"/>
      <c r="U17" s="346"/>
      <c r="V17" s="347"/>
      <c r="W17" s="182"/>
      <c r="X17" s="182"/>
      <c r="Y17" s="182"/>
      <c r="Z17" s="182"/>
      <c r="AA17" s="182"/>
      <c r="AB17" s="182"/>
      <c r="AC17" s="182"/>
      <c r="AD17" s="182"/>
      <c r="AE17" s="182"/>
      <c r="AF17" s="182"/>
    </row>
    <row r="18" spans="1:32" ht="35.1" customHeight="1">
      <c r="B18" s="108" t="s">
        <v>15</v>
      </c>
      <c r="C18" s="222">
        <v>1853111706</v>
      </c>
      <c r="D18" s="187">
        <v>25874802</v>
      </c>
      <c r="E18" s="223">
        <v>25506828</v>
      </c>
      <c r="F18" s="92">
        <f t="shared" si="4"/>
        <v>2156233</v>
      </c>
      <c r="G18" s="92">
        <f t="shared" si="1"/>
        <v>2156233</v>
      </c>
      <c r="H18" s="164">
        <f t="shared" si="1"/>
        <v>2156233</v>
      </c>
      <c r="I18" s="280">
        <f t="shared" si="5"/>
        <v>8502276</v>
      </c>
      <c r="J18" s="281">
        <f t="shared" si="6"/>
        <v>2125569</v>
      </c>
      <c r="K18" s="281">
        <f t="shared" si="7"/>
        <v>2125569</v>
      </c>
      <c r="L18" s="281">
        <f t="shared" si="2"/>
        <v>2125569</v>
      </c>
      <c r="M18" s="281">
        <f t="shared" si="2"/>
        <v>2125569</v>
      </c>
      <c r="N18" s="281">
        <f t="shared" si="2"/>
        <v>2125569</v>
      </c>
      <c r="O18" s="281">
        <f t="shared" si="2"/>
        <v>2125569</v>
      </c>
      <c r="P18" s="281">
        <f t="shared" si="2"/>
        <v>2125569</v>
      </c>
      <c r="Q18" s="283">
        <f t="shared" si="2"/>
        <v>2125569</v>
      </c>
      <c r="R18" s="282">
        <f t="shared" si="8"/>
        <v>367974</v>
      </c>
      <c r="S18" s="234" t="s">
        <v>99</v>
      </c>
      <c r="T18" s="346"/>
      <c r="U18" s="346"/>
      <c r="V18" s="347"/>
      <c r="W18" s="182"/>
      <c r="X18" s="182"/>
      <c r="Y18" s="182"/>
      <c r="Z18" s="182"/>
      <c r="AA18" s="182"/>
      <c r="AB18" s="182"/>
      <c r="AC18" s="182"/>
      <c r="AD18" s="182"/>
      <c r="AE18" s="182"/>
      <c r="AF18" s="182"/>
    </row>
    <row r="19" spans="1:32" ht="35.1" customHeight="1">
      <c r="B19" s="140" t="s">
        <v>16</v>
      </c>
      <c r="C19" s="224">
        <f t="shared" ref="C19:R19" si="9">SUM(C20:C26)</f>
        <v>17147213897</v>
      </c>
      <c r="D19" s="220">
        <f>SUM(D20:D26)</f>
        <v>382539465</v>
      </c>
      <c r="E19" s="221">
        <f t="shared" si="9"/>
        <v>378948907</v>
      </c>
      <c r="F19" s="83">
        <f t="shared" si="9"/>
        <v>31878285</v>
      </c>
      <c r="G19" s="84">
        <f t="shared" si="9"/>
        <v>31878285</v>
      </c>
      <c r="H19" s="161">
        <f t="shared" si="9"/>
        <v>31878285</v>
      </c>
      <c r="I19" s="162">
        <f t="shared" si="9"/>
        <v>126316331</v>
      </c>
      <c r="J19" s="69">
        <f t="shared" si="9"/>
        <v>31579072</v>
      </c>
      <c r="K19" s="69">
        <f t="shared" si="9"/>
        <v>31579072</v>
      </c>
      <c r="L19" s="69">
        <f t="shared" si="9"/>
        <v>31579072</v>
      </c>
      <c r="M19" s="69">
        <f t="shared" si="9"/>
        <v>31579072</v>
      </c>
      <c r="N19" s="69">
        <f t="shared" si="9"/>
        <v>31579072</v>
      </c>
      <c r="O19" s="69">
        <f t="shared" si="9"/>
        <v>31579072</v>
      </c>
      <c r="P19" s="69">
        <f t="shared" si="9"/>
        <v>31579072</v>
      </c>
      <c r="Q19" s="69">
        <f t="shared" si="9"/>
        <v>31579072</v>
      </c>
      <c r="R19" s="163">
        <f t="shared" si="9"/>
        <v>3590558</v>
      </c>
      <c r="S19" s="353"/>
      <c r="T19" s="182"/>
      <c r="U19" s="346"/>
      <c r="V19" s="347"/>
      <c r="W19" s="182"/>
      <c r="X19" s="182"/>
      <c r="Y19" s="182"/>
      <c r="Z19" s="182"/>
      <c r="AA19" s="182"/>
      <c r="AB19" s="182"/>
      <c r="AC19" s="182"/>
      <c r="AD19" s="182"/>
      <c r="AE19" s="182"/>
      <c r="AF19" s="182"/>
    </row>
    <row r="20" spans="1:32" ht="35.1" customHeight="1">
      <c r="B20" s="108" t="s">
        <v>17</v>
      </c>
      <c r="C20" s="222">
        <v>3970669184</v>
      </c>
      <c r="D20" s="187">
        <v>95289140</v>
      </c>
      <c r="E20" s="223">
        <v>92913140</v>
      </c>
      <c r="F20" s="167">
        <f t="shared" ref="F20:H28" si="10">ROUNDDOWN($D20/12,0)</f>
        <v>7940761</v>
      </c>
      <c r="G20" s="167">
        <f t="shared" si="1"/>
        <v>7940761</v>
      </c>
      <c r="H20" s="168">
        <f t="shared" si="1"/>
        <v>7940761</v>
      </c>
      <c r="I20" s="280">
        <f t="shared" ref="I20:I28" si="11">$E20-J20*8</f>
        <v>30971052</v>
      </c>
      <c r="J20" s="281">
        <f t="shared" ref="J20:J28" si="12">ROUNDDOWN($E20/12,0)</f>
        <v>7742761</v>
      </c>
      <c r="K20" s="281">
        <f t="shared" ref="K20:K26" si="13">$J20</f>
        <v>7742761</v>
      </c>
      <c r="L20" s="281">
        <f t="shared" si="2"/>
        <v>7742761</v>
      </c>
      <c r="M20" s="281">
        <f t="shared" si="2"/>
        <v>7742761</v>
      </c>
      <c r="N20" s="281">
        <f t="shared" si="2"/>
        <v>7742761</v>
      </c>
      <c r="O20" s="281">
        <f t="shared" si="2"/>
        <v>7742761</v>
      </c>
      <c r="P20" s="281">
        <f t="shared" si="2"/>
        <v>7742761</v>
      </c>
      <c r="Q20" s="283">
        <f t="shared" si="2"/>
        <v>7742761</v>
      </c>
      <c r="R20" s="282">
        <f t="shared" ref="R20:R28" si="14">D20-E20</f>
        <v>2376000</v>
      </c>
      <c r="S20" s="354" t="s">
        <v>100</v>
      </c>
      <c r="T20" s="346"/>
      <c r="U20" s="346"/>
      <c r="V20" s="348"/>
      <c r="W20" s="182"/>
      <c r="X20" s="182"/>
      <c r="Y20" s="182"/>
      <c r="Z20" s="182"/>
      <c r="AA20" s="182"/>
      <c r="AB20" s="182"/>
      <c r="AC20" s="182"/>
      <c r="AD20" s="182"/>
      <c r="AE20" s="182"/>
      <c r="AF20" s="182"/>
    </row>
    <row r="21" spans="1:32" ht="35.1" customHeight="1">
      <c r="B21" s="108" t="s">
        <v>18</v>
      </c>
      <c r="C21" s="222">
        <v>1256090257</v>
      </c>
      <c r="D21" s="187">
        <v>30166294</v>
      </c>
      <c r="E21" s="223">
        <v>29339975</v>
      </c>
      <c r="F21" s="92">
        <f t="shared" si="10"/>
        <v>2513857</v>
      </c>
      <c r="G21" s="92">
        <f t="shared" si="1"/>
        <v>2513857</v>
      </c>
      <c r="H21" s="164">
        <f t="shared" si="1"/>
        <v>2513857</v>
      </c>
      <c r="I21" s="280">
        <f t="shared" si="11"/>
        <v>9779999</v>
      </c>
      <c r="J21" s="281">
        <f t="shared" si="12"/>
        <v>2444997</v>
      </c>
      <c r="K21" s="281">
        <f t="shared" si="13"/>
        <v>2444997</v>
      </c>
      <c r="L21" s="281">
        <f t="shared" si="2"/>
        <v>2444997</v>
      </c>
      <c r="M21" s="281">
        <f t="shared" si="2"/>
        <v>2444997</v>
      </c>
      <c r="N21" s="281">
        <f t="shared" si="2"/>
        <v>2444997</v>
      </c>
      <c r="O21" s="281">
        <f t="shared" si="2"/>
        <v>2444997</v>
      </c>
      <c r="P21" s="281">
        <f t="shared" si="2"/>
        <v>2444997</v>
      </c>
      <c r="Q21" s="283">
        <f t="shared" si="2"/>
        <v>2444997</v>
      </c>
      <c r="R21" s="282">
        <f t="shared" si="14"/>
        <v>826319</v>
      </c>
      <c r="S21" s="234"/>
      <c r="T21" s="346"/>
      <c r="U21" s="346"/>
      <c r="V21" s="347"/>
      <c r="W21" s="182"/>
      <c r="X21" s="182"/>
      <c r="Y21" s="182"/>
      <c r="Z21" s="182"/>
      <c r="AA21" s="182"/>
      <c r="AB21" s="182"/>
      <c r="AC21" s="182"/>
      <c r="AD21" s="182"/>
      <c r="AE21" s="182"/>
      <c r="AF21" s="182"/>
    </row>
    <row r="22" spans="1:32" ht="35.1" customHeight="1">
      <c r="B22" s="108" t="s">
        <v>19</v>
      </c>
      <c r="C22" s="222">
        <v>462873826</v>
      </c>
      <c r="D22" s="187">
        <v>4355727</v>
      </c>
      <c r="E22" s="223">
        <v>4575164</v>
      </c>
      <c r="F22" s="92">
        <f t="shared" si="10"/>
        <v>362977</v>
      </c>
      <c r="G22" s="92">
        <f t="shared" si="1"/>
        <v>362977</v>
      </c>
      <c r="H22" s="164">
        <f t="shared" si="1"/>
        <v>362977</v>
      </c>
      <c r="I22" s="280">
        <f t="shared" si="11"/>
        <v>1525060</v>
      </c>
      <c r="J22" s="281">
        <f t="shared" si="12"/>
        <v>381263</v>
      </c>
      <c r="K22" s="281">
        <f t="shared" si="13"/>
        <v>381263</v>
      </c>
      <c r="L22" s="281">
        <f t="shared" si="2"/>
        <v>381263</v>
      </c>
      <c r="M22" s="281">
        <f t="shared" si="2"/>
        <v>381263</v>
      </c>
      <c r="N22" s="281">
        <f t="shared" si="2"/>
        <v>381263</v>
      </c>
      <c r="O22" s="281">
        <f t="shared" si="2"/>
        <v>381263</v>
      </c>
      <c r="P22" s="281">
        <f t="shared" si="2"/>
        <v>381263</v>
      </c>
      <c r="Q22" s="283">
        <f t="shared" si="2"/>
        <v>381263</v>
      </c>
      <c r="R22" s="282">
        <f t="shared" si="14"/>
        <v>-219437</v>
      </c>
      <c r="S22" s="354" t="s">
        <v>91</v>
      </c>
      <c r="T22" s="346"/>
      <c r="U22" s="346"/>
      <c r="V22" s="182"/>
      <c r="W22" s="182"/>
      <c r="X22" s="182"/>
      <c r="Y22" s="182"/>
      <c r="Z22" s="182"/>
      <c r="AA22" s="182"/>
      <c r="AB22" s="182"/>
      <c r="AC22" s="182"/>
      <c r="AD22" s="182"/>
      <c r="AE22" s="182"/>
      <c r="AF22" s="182"/>
    </row>
    <row r="23" spans="1:32" ht="35.1" customHeight="1">
      <c r="B23" s="108" t="s">
        <v>20</v>
      </c>
      <c r="C23" s="222">
        <v>774048554</v>
      </c>
      <c r="D23" s="187">
        <v>2201936</v>
      </c>
      <c r="E23" s="223">
        <v>1991270</v>
      </c>
      <c r="F23" s="92">
        <f t="shared" si="10"/>
        <v>183494</v>
      </c>
      <c r="G23" s="92">
        <f t="shared" si="1"/>
        <v>183494</v>
      </c>
      <c r="H23" s="164">
        <f t="shared" si="1"/>
        <v>183494</v>
      </c>
      <c r="I23" s="280">
        <f t="shared" si="11"/>
        <v>663758</v>
      </c>
      <c r="J23" s="281">
        <f t="shared" si="12"/>
        <v>165939</v>
      </c>
      <c r="K23" s="281">
        <f t="shared" si="13"/>
        <v>165939</v>
      </c>
      <c r="L23" s="281">
        <f t="shared" si="2"/>
        <v>165939</v>
      </c>
      <c r="M23" s="281">
        <f t="shared" si="2"/>
        <v>165939</v>
      </c>
      <c r="N23" s="281">
        <f t="shared" si="2"/>
        <v>165939</v>
      </c>
      <c r="O23" s="281">
        <f t="shared" si="2"/>
        <v>165939</v>
      </c>
      <c r="P23" s="281">
        <f t="shared" si="2"/>
        <v>165939</v>
      </c>
      <c r="Q23" s="283">
        <f t="shared" si="2"/>
        <v>165939</v>
      </c>
      <c r="R23" s="282">
        <f t="shared" si="14"/>
        <v>210666</v>
      </c>
      <c r="S23" s="353"/>
      <c r="T23" s="346"/>
      <c r="U23" s="346"/>
      <c r="V23" s="182"/>
      <c r="W23" s="182"/>
      <c r="X23" s="182"/>
      <c r="Y23" s="182"/>
      <c r="Z23" s="182"/>
      <c r="AA23" s="182"/>
      <c r="AB23" s="182"/>
      <c r="AC23" s="182"/>
      <c r="AD23" s="182"/>
      <c r="AE23" s="182"/>
      <c r="AF23" s="182"/>
    </row>
    <row r="24" spans="1:32" ht="35.1" customHeight="1">
      <c r="B24" s="108" t="s">
        <v>21</v>
      </c>
      <c r="C24" s="222">
        <v>206747440</v>
      </c>
      <c r="D24" s="187">
        <v>12177100</v>
      </c>
      <c r="E24" s="223">
        <v>12177100</v>
      </c>
      <c r="F24" s="92">
        <f t="shared" si="10"/>
        <v>1014758</v>
      </c>
      <c r="G24" s="92">
        <f t="shared" si="1"/>
        <v>1014758</v>
      </c>
      <c r="H24" s="164">
        <f t="shared" si="1"/>
        <v>1014758</v>
      </c>
      <c r="I24" s="280">
        <f t="shared" si="11"/>
        <v>4059036</v>
      </c>
      <c r="J24" s="281">
        <f t="shared" si="12"/>
        <v>1014758</v>
      </c>
      <c r="K24" s="281">
        <f t="shared" si="13"/>
        <v>1014758</v>
      </c>
      <c r="L24" s="281">
        <f t="shared" si="2"/>
        <v>1014758</v>
      </c>
      <c r="M24" s="281">
        <f t="shared" si="2"/>
        <v>1014758</v>
      </c>
      <c r="N24" s="281">
        <f t="shared" si="2"/>
        <v>1014758</v>
      </c>
      <c r="O24" s="281">
        <f t="shared" si="2"/>
        <v>1014758</v>
      </c>
      <c r="P24" s="281">
        <f t="shared" si="2"/>
        <v>1014758</v>
      </c>
      <c r="Q24" s="283">
        <f t="shared" si="2"/>
        <v>1014758</v>
      </c>
      <c r="R24" s="282">
        <f t="shared" si="14"/>
        <v>0</v>
      </c>
      <c r="S24" s="353"/>
      <c r="T24" s="346"/>
      <c r="U24" s="346"/>
      <c r="V24" s="347"/>
      <c r="W24" s="182"/>
      <c r="X24" s="182"/>
      <c r="Y24" s="182"/>
      <c r="Z24" s="182"/>
      <c r="AA24" s="182"/>
      <c r="AB24" s="182"/>
      <c r="AC24" s="182"/>
      <c r="AD24" s="182"/>
      <c r="AE24" s="182"/>
      <c r="AF24" s="182"/>
    </row>
    <row r="25" spans="1:32" ht="34.5" customHeight="1">
      <c r="B25" s="108" t="s">
        <v>22</v>
      </c>
      <c r="C25" s="222">
        <v>5046118385</v>
      </c>
      <c r="D25" s="187">
        <v>49551142</v>
      </c>
      <c r="E25" s="223">
        <v>43952629</v>
      </c>
      <c r="F25" s="92">
        <f t="shared" si="10"/>
        <v>4129261</v>
      </c>
      <c r="G25" s="92">
        <f t="shared" si="10"/>
        <v>4129261</v>
      </c>
      <c r="H25" s="164">
        <f t="shared" si="10"/>
        <v>4129261</v>
      </c>
      <c r="I25" s="280">
        <f t="shared" si="11"/>
        <v>14650877</v>
      </c>
      <c r="J25" s="281">
        <f t="shared" si="12"/>
        <v>3662719</v>
      </c>
      <c r="K25" s="281">
        <f t="shared" si="13"/>
        <v>3662719</v>
      </c>
      <c r="L25" s="281">
        <f t="shared" ref="L25:Q26" si="15">$J25</f>
        <v>3662719</v>
      </c>
      <c r="M25" s="281">
        <f t="shared" si="15"/>
        <v>3662719</v>
      </c>
      <c r="N25" s="281">
        <f t="shared" si="15"/>
        <v>3662719</v>
      </c>
      <c r="O25" s="281">
        <f t="shared" si="15"/>
        <v>3662719</v>
      </c>
      <c r="P25" s="281">
        <f t="shared" si="15"/>
        <v>3662719</v>
      </c>
      <c r="Q25" s="283">
        <f t="shared" si="15"/>
        <v>3662719</v>
      </c>
      <c r="R25" s="282">
        <f t="shared" si="14"/>
        <v>5598513</v>
      </c>
      <c r="S25" s="352" t="s">
        <v>90</v>
      </c>
      <c r="T25" s="346"/>
      <c r="U25" s="346"/>
      <c r="V25" s="347"/>
      <c r="W25" s="182"/>
      <c r="X25" s="182"/>
      <c r="Y25" s="182"/>
      <c r="Z25" s="182"/>
      <c r="AA25" s="182"/>
      <c r="AB25" s="182"/>
      <c r="AC25" s="182"/>
      <c r="AD25" s="182"/>
      <c r="AE25" s="182"/>
      <c r="AF25" s="182"/>
    </row>
    <row r="26" spans="1:32" ht="34.5" customHeight="1">
      <c r="B26" s="108" t="s">
        <v>23</v>
      </c>
      <c r="C26" s="222">
        <v>5430666251</v>
      </c>
      <c r="D26" s="187">
        <v>188798126</v>
      </c>
      <c r="E26" s="223">
        <v>193999629</v>
      </c>
      <c r="F26" s="92">
        <f t="shared" si="10"/>
        <v>15733177</v>
      </c>
      <c r="G26" s="92">
        <f t="shared" si="10"/>
        <v>15733177</v>
      </c>
      <c r="H26" s="164">
        <f t="shared" si="10"/>
        <v>15733177</v>
      </c>
      <c r="I26" s="280">
        <f t="shared" si="11"/>
        <v>64666549</v>
      </c>
      <c r="J26" s="281">
        <f t="shared" si="12"/>
        <v>16166635</v>
      </c>
      <c r="K26" s="281">
        <f t="shared" si="13"/>
        <v>16166635</v>
      </c>
      <c r="L26" s="281">
        <f t="shared" si="15"/>
        <v>16166635</v>
      </c>
      <c r="M26" s="281">
        <f t="shared" si="15"/>
        <v>16166635</v>
      </c>
      <c r="N26" s="281">
        <f t="shared" si="15"/>
        <v>16166635</v>
      </c>
      <c r="O26" s="281">
        <f t="shared" si="15"/>
        <v>16166635</v>
      </c>
      <c r="P26" s="281">
        <f t="shared" si="15"/>
        <v>16166635</v>
      </c>
      <c r="Q26" s="283">
        <f t="shared" si="15"/>
        <v>16166635</v>
      </c>
      <c r="R26" s="282">
        <f t="shared" si="14"/>
        <v>-5201503</v>
      </c>
      <c r="S26" s="234" t="s">
        <v>104</v>
      </c>
      <c r="T26" s="346"/>
      <c r="U26" s="346"/>
      <c r="V26" s="347"/>
      <c r="W26" s="182"/>
      <c r="X26" s="182"/>
      <c r="Y26" s="182"/>
      <c r="Z26" s="182"/>
      <c r="AA26" s="182"/>
      <c r="AB26" s="182"/>
      <c r="AC26" s="182"/>
      <c r="AD26" s="182"/>
      <c r="AE26" s="182"/>
      <c r="AF26" s="182"/>
    </row>
    <row r="27" spans="1:32" ht="49.5" customHeight="1">
      <c r="B27" s="140" t="s">
        <v>24</v>
      </c>
      <c r="C27" s="334">
        <v>105020051</v>
      </c>
      <c r="D27" s="333">
        <v>10863797</v>
      </c>
      <c r="E27" s="335">
        <v>9931568</v>
      </c>
      <c r="F27" s="99">
        <f t="shared" si="10"/>
        <v>905316</v>
      </c>
      <c r="G27" s="99">
        <f t="shared" si="10"/>
        <v>905316</v>
      </c>
      <c r="H27" s="169">
        <f t="shared" si="10"/>
        <v>905316</v>
      </c>
      <c r="I27" s="95">
        <f t="shared" si="11"/>
        <v>3310528</v>
      </c>
      <c r="J27" s="100">
        <f t="shared" si="12"/>
        <v>827630</v>
      </c>
      <c r="K27" s="100">
        <f>$J$27</f>
        <v>827630</v>
      </c>
      <c r="L27" s="100">
        <f t="shared" ref="L27:Q27" si="16">$J$27</f>
        <v>827630</v>
      </c>
      <c r="M27" s="100">
        <f t="shared" si="16"/>
        <v>827630</v>
      </c>
      <c r="N27" s="100">
        <f t="shared" si="16"/>
        <v>827630</v>
      </c>
      <c r="O27" s="100">
        <f t="shared" si="16"/>
        <v>827630</v>
      </c>
      <c r="P27" s="100">
        <f t="shared" si="16"/>
        <v>827630</v>
      </c>
      <c r="Q27" s="60">
        <f t="shared" si="16"/>
        <v>827630</v>
      </c>
      <c r="R27" s="170">
        <f t="shared" si="14"/>
        <v>932229</v>
      </c>
      <c r="S27" s="171"/>
      <c r="T27" s="346"/>
      <c r="U27" s="346"/>
      <c r="V27" s="348"/>
      <c r="W27" s="182"/>
      <c r="X27" s="182"/>
      <c r="Y27" s="182"/>
      <c r="Z27" s="182"/>
      <c r="AA27" s="182"/>
      <c r="AB27" s="182"/>
      <c r="AC27" s="182"/>
      <c r="AD27" s="182"/>
      <c r="AE27" s="182"/>
      <c r="AF27" s="182"/>
    </row>
    <row r="28" spans="1:32" ht="35.25" customHeight="1">
      <c r="B28" s="140" t="s">
        <v>25</v>
      </c>
      <c r="C28" s="334">
        <v>190664317</v>
      </c>
      <c r="D28" s="333">
        <v>12105944</v>
      </c>
      <c r="E28" s="335">
        <v>12398793</v>
      </c>
      <c r="F28" s="99">
        <f t="shared" si="10"/>
        <v>1008828</v>
      </c>
      <c r="G28" s="99">
        <f t="shared" si="10"/>
        <v>1008828</v>
      </c>
      <c r="H28" s="169">
        <f t="shared" si="10"/>
        <v>1008828</v>
      </c>
      <c r="I28" s="95">
        <f t="shared" si="11"/>
        <v>4132937</v>
      </c>
      <c r="J28" s="100">
        <f t="shared" si="12"/>
        <v>1033232</v>
      </c>
      <c r="K28" s="100">
        <f>$J$28</f>
        <v>1033232</v>
      </c>
      <c r="L28" s="100">
        <f t="shared" ref="L28:Q28" si="17">$J$28</f>
        <v>1033232</v>
      </c>
      <c r="M28" s="100">
        <f t="shared" si="17"/>
        <v>1033232</v>
      </c>
      <c r="N28" s="100">
        <f t="shared" si="17"/>
        <v>1033232</v>
      </c>
      <c r="O28" s="100">
        <f t="shared" si="17"/>
        <v>1033232</v>
      </c>
      <c r="P28" s="100">
        <f t="shared" si="17"/>
        <v>1033232</v>
      </c>
      <c r="Q28" s="60">
        <f t="shared" si="17"/>
        <v>1033232</v>
      </c>
      <c r="R28" s="170">
        <f t="shared" si="14"/>
        <v>-292849</v>
      </c>
      <c r="S28" s="234" t="s">
        <v>99</v>
      </c>
      <c r="T28" s="346"/>
      <c r="U28" s="346"/>
      <c r="V28" s="347"/>
      <c r="W28" s="182"/>
      <c r="X28" s="182"/>
      <c r="Y28" s="182"/>
      <c r="Z28" s="182"/>
      <c r="AA28" s="182"/>
      <c r="AB28" s="182"/>
      <c r="AC28" s="182"/>
      <c r="AD28" s="182"/>
      <c r="AE28" s="182"/>
      <c r="AF28" s="182"/>
    </row>
    <row r="29" spans="1:32" ht="35.25" customHeight="1">
      <c r="B29" s="172" t="s">
        <v>26</v>
      </c>
      <c r="C29" s="225" t="s">
        <v>31</v>
      </c>
      <c r="D29" s="226" t="s">
        <v>30</v>
      </c>
      <c r="E29" s="227" t="s">
        <v>30</v>
      </c>
      <c r="F29" s="86" t="s">
        <v>30</v>
      </c>
      <c r="G29" s="87" t="s">
        <v>30</v>
      </c>
      <c r="H29" s="173" t="s">
        <v>30</v>
      </c>
      <c r="I29" s="174" t="s">
        <v>30</v>
      </c>
      <c r="J29" s="39" t="s">
        <v>30</v>
      </c>
      <c r="K29" s="39" t="s">
        <v>30</v>
      </c>
      <c r="L29" s="40" t="s">
        <v>30</v>
      </c>
      <c r="M29" s="40" t="s">
        <v>30</v>
      </c>
      <c r="N29" s="41" t="s">
        <v>30</v>
      </c>
      <c r="O29" s="41" t="s">
        <v>30</v>
      </c>
      <c r="P29" s="42" t="s">
        <v>30</v>
      </c>
      <c r="Q29" s="175" t="s">
        <v>30</v>
      </c>
      <c r="R29" s="176" t="s">
        <v>30</v>
      </c>
      <c r="S29" s="177"/>
      <c r="T29" s="346"/>
      <c r="U29" s="346"/>
      <c r="V29" s="347"/>
      <c r="W29" s="182"/>
      <c r="X29" s="182"/>
      <c r="Y29" s="182"/>
      <c r="Z29" s="182"/>
      <c r="AA29" s="182"/>
      <c r="AB29" s="182"/>
      <c r="AC29" s="182"/>
      <c r="AD29" s="182"/>
      <c r="AE29" s="182"/>
      <c r="AF29" s="182"/>
    </row>
    <row r="30" spans="1:32" s="178" customFormat="1" ht="35.25" customHeight="1">
      <c r="B30" s="131" t="s">
        <v>27</v>
      </c>
      <c r="C30" s="329">
        <f>+C7+C8+C11+C19+C27+C28</f>
        <v>107551077473</v>
      </c>
      <c r="D30" s="375">
        <v>1977884000</v>
      </c>
      <c r="E30" s="452">
        <f>+E7+E8+E11+E19+E27+E28</f>
        <v>1950043420</v>
      </c>
      <c r="F30" s="453">
        <f t="shared" ref="F30:Q30" si="18">+F7+F8+F11+F19+F27+F28</f>
        <v>164823595</v>
      </c>
      <c r="G30" s="454">
        <f t="shared" si="18"/>
        <v>164823595</v>
      </c>
      <c r="H30" s="455">
        <f t="shared" si="18"/>
        <v>164823595</v>
      </c>
      <c r="I30" s="456">
        <f t="shared" si="18"/>
        <v>650014548</v>
      </c>
      <c r="J30" s="330">
        <f t="shared" si="18"/>
        <v>162503609</v>
      </c>
      <c r="K30" s="330">
        <f t="shared" si="18"/>
        <v>162503609</v>
      </c>
      <c r="L30" s="381">
        <f t="shared" si="18"/>
        <v>162503609</v>
      </c>
      <c r="M30" s="495">
        <f t="shared" si="18"/>
        <v>162503609</v>
      </c>
      <c r="N30" s="330">
        <f t="shared" si="18"/>
        <v>162503609</v>
      </c>
      <c r="O30" s="330">
        <f t="shared" si="18"/>
        <v>162503609</v>
      </c>
      <c r="P30" s="330">
        <f t="shared" si="18"/>
        <v>162503609</v>
      </c>
      <c r="Q30" s="330">
        <f t="shared" si="18"/>
        <v>162503609</v>
      </c>
      <c r="R30" s="457">
        <f>D30-E30</f>
        <v>27840580</v>
      </c>
      <c r="S30" s="398" t="s">
        <v>92</v>
      </c>
      <c r="T30" s="349"/>
      <c r="U30" s="346"/>
      <c r="V30" s="349"/>
      <c r="W30" s="349"/>
      <c r="X30" s="349"/>
      <c r="Y30" s="349"/>
      <c r="Z30" s="349"/>
      <c r="AA30" s="349"/>
      <c r="AB30" s="349"/>
      <c r="AC30" s="349"/>
      <c r="AD30" s="349"/>
      <c r="AE30" s="349"/>
      <c r="AF30" s="349"/>
    </row>
    <row r="31" spans="1:32" ht="18.600000000000001" customHeight="1">
      <c r="A31" s="182"/>
      <c r="B31" s="179"/>
      <c r="C31" s="458"/>
      <c r="D31" s="343">
        <f>D7+D8+D11+D19+D27+D28</f>
        <v>1977883245</v>
      </c>
      <c r="E31" s="459"/>
      <c r="F31" s="180"/>
      <c r="G31" s="180"/>
      <c r="H31" s="460"/>
      <c r="I31" s="284"/>
      <c r="J31" s="285"/>
      <c r="K31" s="494"/>
      <c r="L31" s="461"/>
      <c r="M31" s="461"/>
      <c r="N31" s="462"/>
      <c r="O31" s="462"/>
      <c r="P31" s="463"/>
      <c r="Q31" s="285"/>
      <c r="R31" s="464"/>
      <c r="S31" s="397"/>
      <c r="T31" s="182"/>
      <c r="U31" s="346"/>
      <c r="V31" s="182"/>
      <c r="W31" s="182"/>
      <c r="X31" s="182"/>
      <c r="Y31" s="182"/>
      <c r="Z31" s="182"/>
      <c r="AA31" s="182"/>
      <c r="AB31" s="182"/>
      <c r="AC31" s="182"/>
      <c r="AD31" s="182"/>
      <c r="AE31" s="182"/>
      <c r="AF31" s="182"/>
    </row>
    <row r="32" spans="1:32" ht="18.75" customHeight="1">
      <c r="B32" s="140" t="s">
        <v>28</v>
      </c>
      <c r="C32" s="216"/>
      <c r="D32" s="184"/>
      <c r="E32" s="228"/>
      <c r="F32" s="183"/>
      <c r="G32" s="185"/>
      <c r="H32" s="186"/>
      <c r="I32" s="286"/>
      <c r="J32" s="289"/>
      <c r="K32" s="289"/>
      <c r="L32" s="290"/>
      <c r="M32" s="287"/>
      <c r="N32" s="288"/>
      <c r="O32" s="288"/>
      <c r="P32" s="281"/>
      <c r="Q32" s="289"/>
      <c r="R32" s="291"/>
      <c r="S32" s="166"/>
      <c r="T32" s="182"/>
      <c r="U32" s="346"/>
      <c r="V32" s="182"/>
      <c r="W32" s="182"/>
      <c r="X32" s="182"/>
      <c r="Y32" s="182"/>
      <c r="Z32" s="182"/>
      <c r="AA32" s="182"/>
      <c r="AB32" s="182"/>
      <c r="AC32" s="182"/>
      <c r="AD32" s="182"/>
      <c r="AE32" s="182"/>
      <c r="AF32" s="182"/>
    </row>
    <row r="33" spans="2:32" ht="35.1" customHeight="1">
      <c r="B33" s="108" t="s">
        <v>66</v>
      </c>
      <c r="C33" s="222">
        <v>9864022220</v>
      </c>
      <c r="D33" s="433">
        <v>392495123</v>
      </c>
      <c r="E33" s="223">
        <v>392495123</v>
      </c>
      <c r="F33" s="92">
        <f t="shared" ref="F33:H36" si="19">ROUNDDOWN($D33/12,0)</f>
        <v>32707926</v>
      </c>
      <c r="G33" s="92">
        <f t="shared" si="19"/>
        <v>32707926</v>
      </c>
      <c r="H33" s="164">
        <f t="shared" si="19"/>
        <v>32707926</v>
      </c>
      <c r="I33" s="280">
        <f>$E33-J33*8</f>
        <v>130831715</v>
      </c>
      <c r="J33" s="281">
        <f>ROUNDDOWN($E33/12,0)</f>
        <v>32707926</v>
      </c>
      <c r="K33" s="281">
        <f t="shared" ref="K33:Q36" si="20">$J33</f>
        <v>32707926</v>
      </c>
      <c r="L33" s="281">
        <f t="shared" si="20"/>
        <v>32707926</v>
      </c>
      <c r="M33" s="281">
        <f t="shared" si="20"/>
        <v>32707926</v>
      </c>
      <c r="N33" s="281">
        <f t="shared" si="20"/>
        <v>32707926</v>
      </c>
      <c r="O33" s="281">
        <f t="shared" si="20"/>
        <v>32707926</v>
      </c>
      <c r="P33" s="281">
        <f t="shared" si="20"/>
        <v>32707926</v>
      </c>
      <c r="Q33" s="283">
        <f t="shared" si="20"/>
        <v>32707926</v>
      </c>
      <c r="R33" s="282">
        <f>D33-E33</f>
        <v>0</v>
      </c>
      <c r="S33" s="166"/>
      <c r="T33" s="346"/>
      <c r="U33" s="346"/>
      <c r="V33" s="182"/>
      <c r="W33" s="182"/>
      <c r="X33" s="182"/>
      <c r="Y33" s="182"/>
      <c r="Z33" s="182"/>
      <c r="AA33" s="182"/>
      <c r="AB33" s="182"/>
      <c r="AC33" s="182"/>
      <c r="AD33" s="182"/>
      <c r="AE33" s="182"/>
      <c r="AF33" s="182"/>
    </row>
    <row r="34" spans="2:32" ht="35.1" customHeight="1">
      <c r="B34" s="108" t="s">
        <v>67</v>
      </c>
      <c r="C34" s="222">
        <v>1941033718</v>
      </c>
      <c r="D34" s="433">
        <v>59483290</v>
      </c>
      <c r="E34" s="223">
        <v>59483290</v>
      </c>
      <c r="F34" s="92">
        <f t="shared" si="19"/>
        <v>4956940</v>
      </c>
      <c r="G34" s="92">
        <f t="shared" si="19"/>
        <v>4956940</v>
      </c>
      <c r="H34" s="164">
        <f t="shared" si="19"/>
        <v>4956940</v>
      </c>
      <c r="I34" s="280">
        <f>$E34-J34*8</f>
        <v>19827770</v>
      </c>
      <c r="J34" s="281">
        <f>ROUNDDOWN($E34/12,0)</f>
        <v>4956940</v>
      </c>
      <c r="K34" s="281">
        <f t="shared" si="20"/>
        <v>4956940</v>
      </c>
      <c r="L34" s="281">
        <f t="shared" si="20"/>
        <v>4956940</v>
      </c>
      <c r="M34" s="281">
        <f t="shared" si="20"/>
        <v>4956940</v>
      </c>
      <c r="N34" s="281">
        <f t="shared" si="20"/>
        <v>4956940</v>
      </c>
      <c r="O34" s="281">
        <f t="shared" si="20"/>
        <v>4956940</v>
      </c>
      <c r="P34" s="281">
        <f t="shared" si="20"/>
        <v>4956940</v>
      </c>
      <c r="Q34" s="283">
        <f t="shared" si="20"/>
        <v>4956940</v>
      </c>
      <c r="R34" s="282">
        <f>D34-E34</f>
        <v>0</v>
      </c>
      <c r="S34" s="160"/>
      <c r="T34" s="346"/>
      <c r="U34" s="346"/>
      <c r="V34" s="182"/>
      <c r="W34" s="182"/>
      <c r="X34" s="182"/>
      <c r="Y34" s="182"/>
      <c r="Z34" s="182"/>
      <c r="AA34" s="182"/>
      <c r="AB34" s="182"/>
      <c r="AC34" s="182"/>
      <c r="AD34" s="182"/>
      <c r="AE34" s="182"/>
      <c r="AF34" s="182"/>
    </row>
    <row r="35" spans="2:32" ht="35.1" customHeight="1">
      <c r="B35" s="108" t="s">
        <v>68</v>
      </c>
      <c r="C35" s="222">
        <v>6727558415</v>
      </c>
      <c r="D35" s="434">
        <v>212684875</v>
      </c>
      <c r="E35" s="223">
        <v>212684875</v>
      </c>
      <c r="F35" s="92">
        <f t="shared" si="19"/>
        <v>17723739</v>
      </c>
      <c r="G35" s="92">
        <f t="shared" si="19"/>
        <v>17723739</v>
      </c>
      <c r="H35" s="164">
        <f t="shared" si="19"/>
        <v>17723739</v>
      </c>
      <c r="I35" s="280">
        <f>$E35-J35*8</f>
        <v>70894963</v>
      </c>
      <c r="J35" s="281">
        <f>ROUNDDOWN($E35/12,0)</f>
        <v>17723739</v>
      </c>
      <c r="K35" s="281">
        <f t="shared" si="20"/>
        <v>17723739</v>
      </c>
      <c r="L35" s="281">
        <f t="shared" si="20"/>
        <v>17723739</v>
      </c>
      <c r="M35" s="281">
        <f t="shared" si="20"/>
        <v>17723739</v>
      </c>
      <c r="N35" s="281">
        <f t="shared" si="20"/>
        <v>17723739</v>
      </c>
      <c r="O35" s="281">
        <f t="shared" si="20"/>
        <v>17723739</v>
      </c>
      <c r="P35" s="281">
        <f>$J35</f>
        <v>17723739</v>
      </c>
      <c r="Q35" s="283">
        <f t="shared" si="20"/>
        <v>17723739</v>
      </c>
      <c r="R35" s="282">
        <f>D35-E35</f>
        <v>0</v>
      </c>
      <c r="S35" s="160"/>
      <c r="T35" s="346"/>
      <c r="U35" s="346"/>
      <c r="V35" s="182"/>
      <c r="W35" s="182"/>
      <c r="X35" s="182"/>
      <c r="Y35" s="182"/>
      <c r="Z35" s="182"/>
      <c r="AA35" s="182"/>
      <c r="AB35" s="182"/>
      <c r="AC35" s="182"/>
      <c r="AD35" s="182"/>
      <c r="AE35" s="182"/>
      <c r="AF35" s="182"/>
    </row>
    <row r="36" spans="2:32" ht="35.1" customHeight="1">
      <c r="B36" s="188" t="s">
        <v>69</v>
      </c>
      <c r="C36" s="229">
        <v>1187981161</v>
      </c>
      <c r="D36" s="435">
        <v>60597918</v>
      </c>
      <c r="E36" s="230">
        <v>60597918</v>
      </c>
      <c r="F36" s="189">
        <f t="shared" si="19"/>
        <v>5049826</v>
      </c>
      <c r="G36" s="189">
        <f t="shared" si="19"/>
        <v>5049826</v>
      </c>
      <c r="H36" s="190">
        <f t="shared" si="19"/>
        <v>5049826</v>
      </c>
      <c r="I36" s="280">
        <f>$E36-J36*8</f>
        <v>20199310</v>
      </c>
      <c r="J36" s="281">
        <f>ROUNDDOWN($E36/12,0)</f>
        <v>5049826</v>
      </c>
      <c r="K36" s="281">
        <f t="shared" si="20"/>
        <v>5049826</v>
      </c>
      <c r="L36" s="281">
        <f t="shared" si="20"/>
        <v>5049826</v>
      </c>
      <c r="M36" s="281">
        <f t="shared" si="20"/>
        <v>5049826</v>
      </c>
      <c r="N36" s="281">
        <f t="shared" si="20"/>
        <v>5049826</v>
      </c>
      <c r="O36" s="281">
        <f t="shared" si="20"/>
        <v>5049826</v>
      </c>
      <c r="P36" s="281">
        <f t="shared" si="20"/>
        <v>5049826</v>
      </c>
      <c r="Q36" s="283">
        <f t="shared" si="20"/>
        <v>5049826</v>
      </c>
      <c r="R36" s="292">
        <f>D36-E36</f>
        <v>0</v>
      </c>
      <c r="S36" s="132"/>
      <c r="T36" s="346"/>
      <c r="U36" s="346"/>
      <c r="V36" s="182"/>
      <c r="W36" s="182"/>
      <c r="X36" s="182"/>
      <c r="Y36" s="182"/>
      <c r="Z36" s="182"/>
      <c r="AA36" s="182"/>
      <c r="AB36" s="182"/>
      <c r="AC36" s="182"/>
      <c r="AD36" s="182"/>
      <c r="AE36" s="182"/>
      <c r="AF36" s="182"/>
    </row>
    <row r="37" spans="2:32" s="178" customFormat="1" ht="35.1" customHeight="1">
      <c r="B37" s="131" t="s">
        <v>27</v>
      </c>
      <c r="C37" s="329">
        <f t="shared" ref="C37:Q37" si="21">SUM(C33:C36)</f>
        <v>19720595514</v>
      </c>
      <c r="D37" s="375">
        <v>725262000</v>
      </c>
      <c r="E37" s="376">
        <f>SUM(E33:E36)</f>
        <v>725261206</v>
      </c>
      <c r="F37" s="377">
        <f t="shared" ref="F37:K37" si="22">SUM(F33:F36)</f>
        <v>60438431</v>
      </c>
      <c r="G37" s="378">
        <f t="shared" si="22"/>
        <v>60438431</v>
      </c>
      <c r="H37" s="379">
        <f t="shared" si="22"/>
        <v>60438431</v>
      </c>
      <c r="I37" s="380">
        <f t="shared" si="22"/>
        <v>241753758</v>
      </c>
      <c r="J37" s="381">
        <f t="shared" si="22"/>
        <v>60438431</v>
      </c>
      <c r="K37" s="381">
        <f t="shared" si="22"/>
        <v>60438431</v>
      </c>
      <c r="L37" s="382">
        <f t="shared" si="21"/>
        <v>60438431</v>
      </c>
      <c r="M37" s="383">
        <f t="shared" si="21"/>
        <v>60438431</v>
      </c>
      <c r="N37" s="384">
        <f t="shared" si="21"/>
        <v>60438431</v>
      </c>
      <c r="O37" s="384">
        <f t="shared" si="21"/>
        <v>60438431</v>
      </c>
      <c r="P37" s="385">
        <f t="shared" si="21"/>
        <v>60438431</v>
      </c>
      <c r="Q37" s="381">
        <f t="shared" si="21"/>
        <v>60438431</v>
      </c>
      <c r="R37" s="386">
        <f>D37-E37</f>
        <v>794</v>
      </c>
      <c r="S37" s="432" t="s">
        <v>93</v>
      </c>
      <c r="T37" s="349"/>
      <c r="U37" s="346"/>
      <c r="V37" s="349"/>
      <c r="W37" s="349"/>
      <c r="X37" s="349"/>
      <c r="Y37" s="349"/>
      <c r="Z37" s="349"/>
      <c r="AA37" s="349"/>
      <c r="AB37" s="349"/>
      <c r="AC37" s="349"/>
      <c r="AD37" s="349"/>
      <c r="AE37" s="349"/>
      <c r="AF37" s="349"/>
    </row>
    <row r="38" spans="2:32" s="178" customFormat="1" ht="21" customHeight="1" thickBot="1">
      <c r="B38" s="439"/>
      <c r="C38" s="440"/>
      <c r="D38" s="465">
        <f>SUM(D33:D36)</f>
        <v>725261206</v>
      </c>
      <c r="E38" s="441"/>
      <c r="F38" s="442"/>
      <c r="G38" s="443"/>
      <c r="H38" s="444"/>
      <c r="I38" s="445"/>
      <c r="J38" s="446"/>
      <c r="K38" s="446"/>
      <c r="L38" s="447"/>
      <c r="M38" s="447"/>
      <c r="N38" s="448"/>
      <c r="O38" s="448"/>
      <c r="P38" s="449"/>
      <c r="Q38" s="446"/>
      <c r="R38" s="450"/>
      <c r="S38" s="451"/>
      <c r="T38" s="349"/>
      <c r="U38" s="346"/>
      <c r="V38" s="349"/>
      <c r="W38" s="349"/>
      <c r="X38" s="349"/>
      <c r="Y38" s="349"/>
      <c r="Z38" s="349"/>
      <c r="AA38" s="349"/>
      <c r="AB38" s="349"/>
      <c r="AC38" s="349"/>
      <c r="AD38" s="349"/>
      <c r="AE38" s="349"/>
      <c r="AF38" s="349"/>
    </row>
    <row r="39" spans="2:32" s="178" customFormat="1" ht="36.75" customHeight="1" thickTop="1">
      <c r="B39" s="387" t="s">
        <v>70</v>
      </c>
      <c r="C39" s="388">
        <f t="shared" ref="C39:Q39" si="23">+C30+C37</f>
        <v>127271672987</v>
      </c>
      <c r="D39" s="332">
        <f>+D30+D37</f>
        <v>2703146000</v>
      </c>
      <c r="E39" s="389">
        <f t="shared" si="23"/>
        <v>2675304626</v>
      </c>
      <c r="F39" s="390">
        <f t="shared" si="23"/>
        <v>225262026</v>
      </c>
      <c r="G39" s="391">
        <f t="shared" si="23"/>
        <v>225262026</v>
      </c>
      <c r="H39" s="392">
        <f t="shared" si="23"/>
        <v>225262026</v>
      </c>
      <c r="I39" s="393">
        <f t="shared" si="23"/>
        <v>891768306</v>
      </c>
      <c r="J39" s="394">
        <f t="shared" si="23"/>
        <v>222942040</v>
      </c>
      <c r="K39" s="394">
        <f t="shared" si="23"/>
        <v>222942040</v>
      </c>
      <c r="L39" s="394">
        <f t="shared" si="23"/>
        <v>222942040</v>
      </c>
      <c r="M39" s="394">
        <f t="shared" si="23"/>
        <v>222942040</v>
      </c>
      <c r="N39" s="394">
        <f t="shared" si="23"/>
        <v>222942040</v>
      </c>
      <c r="O39" s="394">
        <f t="shared" si="23"/>
        <v>222942040</v>
      </c>
      <c r="P39" s="394">
        <f t="shared" si="23"/>
        <v>222942040</v>
      </c>
      <c r="Q39" s="394">
        <f t="shared" si="23"/>
        <v>222942040</v>
      </c>
      <c r="R39" s="350">
        <f>+R30+R37</f>
        <v>27841374</v>
      </c>
      <c r="S39" s="351"/>
      <c r="T39" s="349"/>
      <c r="U39" s="349"/>
      <c r="V39" s="349"/>
      <c r="W39" s="349"/>
      <c r="X39" s="349"/>
      <c r="Y39" s="349"/>
      <c r="Z39" s="349"/>
      <c r="AA39" s="349"/>
      <c r="AB39" s="349"/>
      <c r="AC39" s="349"/>
      <c r="AD39" s="349"/>
      <c r="AE39" s="349"/>
      <c r="AF39" s="349"/>
    </row>
    <row r="40" spans="2:32" s="178" customFormat="1" ht="18" customHeight="1">
      <c r="B40" s="508"/>
      <c r="C40" s="508"/>
      <c r="D40" s="231" t="s">
        <v>89</v>
      </c>
      <c r="E40" s="232"/>
      <c r="F40" s="191">
        <v>22958409</v>
      </c>
      <c r="G40" s="192">
        <f>F40</f>
        <v>22958409</v>
      </c>
      <c r="H40" s="193">
        <f>G40</f>
        <v>22958409</v>
      </c>
      <c r="I40" s="194"/>
      <c r="J40" s="194"/>
      <c r="K40" s="194"/>
      <c r="L40" s="194"/>
      <c r="M40" s="194"/>
      <c r="N40" s="194"/>
      <c r="O40" s="194"/>
      <c r="P40" s="194"/>
      <c r="Q40" s="195"/>
      <c r="R40" s="196"/>
      <c r="S40" s="197"/>
      <c r="T40" s="349"/>
      <c r="U40" s="349"/>
      <c r="V40" s="349"/>
      <c r="W40" s="349"/>
      <c r="X40" s="349"/>
      <c r="Y40" s="349"/>
      <c r="Z40" s="349"/>
      <c r="AA40" s="349"/>
      <c r="AB40" s="349"/>
      <c r="AC40" s="349"/>
      <c r="AD40" s="349"/>
      <c r="AE40" s="349"/>
      <c r="AF40" s="349"/>
    </row>
    <row r="41" spans="2:32" ht="36.75" customHeight="1">
      <c r="B41" s="498"/>
      <c r="C41" s="498"/>
      <c r="D41" s="196"/>
      <c r="E41" s="233"/>
      <c r="F41" s="191">
        <v>6278577</v>
      </c>
      <c r="G41" s="192">
        <f>F41</f>
        <v>6278577</v>
      </c>
      <c r="H41" s="193">
        <f>G41</f>
        <v>6278577</v>
      </c>
      <c r="I41" s="198"/>
      <c r="J41" s="198"/>
      <c r="K41" s="198"/>
      <c r="L41" s="199"/>
      <c r="M41" s="199"/>
      <c r="N41" s="200"/>
      <c r="O41" s="200"/>
      <c r="P41" s="201"/>
      <c r="Q41" s="198"/>
      <c r="R41" s="198"/>
      <c r="S41" s="198"/>
      <c r="T41" s="182"/>
      <c r="U41" s="182"/>
      <c r="V41" s="182"/>
      <c r="W41" s="182"/>
      <c r="X41" s="182"/>
      <c r="Y41" s="182"/>
      <c r="Z41" s="182"/>
      <c r="AA41" s="182"/>
      <c r="AB41" s="182"/>
      <c r="AC41" s="182"/>
      <c r="AD41" s="182"/>
      <c r="AE41" s="182"/>
      <c r="AF41" s="182"/>
    </row>
    <row r="42" spans="2:32" ht="36.75" customHeight="1">
      <c r="B42" s="499"/>
      <c r="C42" s="500"/>
      <c r="D42" s="500"/>
      <c r="E42" s="500"/>
      <c r="F42" s="202">
        <f>SUM(F39:F41)</f>
        <v>254499012</v>
      </c>
      <c r="G42" s="203">
        <f>SUM(G39:G41)</f>
        <v>254499012</v>
      </c>
      <c r="H42" s="204">
        <f>SUM(H39:H41)</f>
        <v>254499012</v>
      </c>
      <c r="I42" s="205"/>
      <c r="J42" s="205"/>
      <c r="K42" s="205"/>
      <c r="L42" s="205"/>
      <c r="M42" s="199"/>
      <c r="N42" s="200"/>
      <c r="O42" s="200"/>
      <c r="P42" s="201"/>
      <c r="Q42" s="198"/>
      <c r="R42" s="198"/>
      <c r="S42" s="198"/>
    </row>
    <row r="44" spans="2:32">
      <c r="B44" s="123" t="s">
        <v>71</v>
      </c>
      <c r="C44" s="207">
        <f>SUM(C33:C35)</f>
        <v>18532614353</v>
      </c>
      <c r="D44" s="207"/>
      <c r="E44" s="207"/>
      <c r="F44" s="206"/>
      <c r="G44" s="206"/>
      <c r="H44" s="206"/>
      <c r="I44" s="206"/>
      <c r="J44" s="206"/>
      <c r="K44" s="206"/>
      <c r="L44" s="207"/>
      <c r="M44" s="207"/>
      <c r="N44" s="208"/>
      <c r="O44" s="208"/>
      <c r="P44" s="209"/>
      <c r="Q44" s="206"/>
    </row>
  </sheetData>
  <mergeCells count="7">
    <mergeCell ref="B41:C41"/>
    <mergeCell ref="B42:E42"/>
    <mergeCell ref="B1:R1"/>
    <mergeCell ref="C3:R3"/>
    <mergeCell ref="F4:Q4"/>
    <mergeCell ref="R4:R5"/>
    <mergeCell ref="B40:C40"/>
  </mergeCells>
  <phoneticPr fontId="4"/>
  <pageMargins left="0.70866141732283472" right="7.874015748031496E-2" top="0" bottom="0.35433070866141736" header="0.31496062992125984" footer="0.31496062992125984"/>
  <pageSetup paperSize="9" scale="47" orientation="landscape"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pageSetUpPr fitToPage="1"/>
  </sheetPr>
  <dimension ref="A1:U42"/>
  <sheetViews>
    <sheetView showGridLines="0" view="pageBreakPreview" topLeftCell="A31" zoomScale="90" zoomScaleNormal="85" zoomScaleSheetLayoutView="90" workbookViewId="0">
      <selection activeCell="C33" sqref="C33:E35"/>
    </sheetView>
  </sheetViews>
  <sheetFormatPr defaultColWidth="9" defaultRowHeight="13.2"/>
  <cols>
    <col min="1" max="1" width="9" style="7"/>
    <col min="2" max="2" width="18.6640625" style="25" customWidth="1"/>
    <col min="3" max="5" width="18.6640625" style="19" customWidth="1"/>
    <col min="6" max="8" width="16.6640625" style="19" hidden="1" customWidth="1"/>
    <col min="9" max="14" width="16.6640625" style="19" customWidth="1"/>
    <col min="15" max="15" width="16.6640625" style="7" customWidth="1"/>
    <col min="16" max="16" width="16.6640625" style="8" customWidth="1"/>
    <col min="17" max="17" width="16.6640625" style="7" customWidth="1"/>
    <col min="18" max="18" width="16.44140625" style="15" customWidth="1"/>
    <col min="19" max="19" width="22.77734375" style="7" customWidth="1"/>
    <col min="20" max="20" width="14.77734375" style="7" customWidth="1"/>
    <col min="21" max="16384" width="9" style="7"/>
  </cols>
  <sheetData>
    <row r="1" spans="1:20" ht="30.75" customHeight="1">
      <c r="A1" s="1"/>
      <c r="B1" s="513" t="s">
        <v>83</v>
      </c>
      <c r="C1" s="513"/>
      <c r="D1" s="513"/>
      <c r="E1" s="513"/>
      <c r="F1" s="513"/>
      <c r="G1" s="513"/>
      <c r="H1" s="513"/>
      <c r="I1" s="513"/>
      <c r="J1" s="513"/>
      <c r="K1" s="513"/>
      <c r="L1" s="513"/>
      <c r="M1" s="513"/>
      <c r="N1" s="513"/>
      <c r="O1" s="513"/>
      <c r="P1" s="513"/>
      <c r="Q1" s="513"/>
      <c r="R1" s="513"/>
      <c r="S1" s="52"/>
    </row>
    <row r="2" spans="1:20" ht="17.25" customHeight="1">
      <c r="A2" s="1"/>
      <c r="B2" s="53"/>
      <c r="C2" s="235"/>
      <c r="D2" s="235"/>
      <c r="E2" s="66"/>
      <c r="F2" s="66"/>
      <c r="G2" s="66"/>
      <c r="H2" s="66"/>
      <c r="I2" s="66"/>
      <c r="J2" s="66"/>
      <c r="K2" s="66"/>
      <c r="L2" s="66"/>
      <c r="M2" s="66"/>
      <c r="N2" s="66"/>
      <c r="O2" s="12"/>
      <c r="P2" s="67"/>
      <c r="Q2" s="12"/>
      <c r="R2" s="117" t="s">
        <v>56</v>
      </c>
      <c r="S2" s="119" t="s">
        <v>0</v>
      </c>
    </row>
    <row r="3" spans="1:20" ht="15" customHeight="1">
      <c r="B3" s="103" t="s">
        <v>1</v>
      </c>
      <c r="C3" s="514" t="s">
        <v>53</v>
      </c>
      <c r="D3" s="515"/>
      <c r="E3" s="515"/>
      <c r="F3" s="515"/>
      <c r="G3" s="515"/>
      <c r="H3" s="515"/>
      <c r="I3" s="515"/>
      <c r="J3" s="515"/>
      <c r="K3" s="515"/>
      <c r="L3" s="515"/>
      <c r="M3" s="515"/>
      <c r="N3" s="515"/>
      <c r="O3" s="515"/>
      <c r="P3" s="515"/>
      <c r="Q3" s="515"/>
      <c r="R3" s="515"/>
      <c r="S3" s="104"/>
    </row>
    <row r="4" spans="1:20" ht="17.25" customHeight="1">
      <c r="B4" s="105"/>
      <c r="C4" s="252" t="s">
        <v>81</v>
      </c>
      <c r="D4" s="496" t="s">
        <v>82</v>
      </c>
      <c r="E4" s="236" t="s">
        <v>38</v>
      </c>
      <c r="F4" s="516" t="s">
        <v>52</v>
      </c>
      <c r="G4" s="517"/>
      <c r="H4" s="517"/>
      <c r="I4" s="517"/>
      <c r="J4" s="517"/>
      <c r="K4" s="517"/>
      <c r="L4" s="517"/>
      <c r="M4" s="517"/>
      <c r="N4" s="517"/>
      <c r="O4" s="517"/>
      <c r="P4" s="517"/>
      <c r="Q4" s="518"/>
      <c r="R4" s="511" t="s">
        <v>32</v>
      </c>
      <c r="S4" s="9"/>
    </row>
    <row r="5" spans="1:20" ht="17.25" customHeight="1">
      <c r="B5" s="106" t="s">
        <v>2</v>
      </c>
      <c r="C5" s="253" t="s">
        <v>37</v>
      </c>
      <c r="D5" s="497"/>
      <c r="E5" s="237" t="s">
        <v>39</v>
      </c>
      <c r="F5" s="77" t="s">
        <v>41</v>
      </c>
      <c r="G5" s="78" t="s">
        <v>42</v>
      </c>
      <c r="H5" s="78" t="s">
        <v>43</v>
      </c>
      <c r="I5" s="27" t="s">
        <v>57</v>
      </c>
      <c r="J5" s="27" t="s">
        <v>44</v>
      </c>
      <c r="K5" s="27" t="s">
        <v>45</v>
      </c>
      <c r="L5" s="27" t="s">
        <v>46</v>
      </c>
      <c r="M5" s="27" t="s">
        <v>47</v>
      </c>
      <c r="N5" s="27" t="s">
        <v>48</v>
      </c>
      <c r="O5" s="27" t="s">
        <v>49</v>
      </c>
      <c r="P5" s="27" t="s">
        <v>50</v>
      </c>
      <c r="Q5" s="51" t="s">
        <v>51</v>
      </c>
      <c r="R5" s="512"/>
      <c r="S5" s="10" t="s">
        <v>33</v>
      </c>
    </row>
    <row r="6" spans="1:20" ht="30" customHeight="1">
      <c r="B6" s="107" t="s">
        <v>3</v>
      </c>
      <c r="C6" s="364"/>
      <c r="D6" s="358"/>
      <c r="E6" s="239"/>
      <c r="F6" s="79"/>
      <c r="G6" s="80"/>
      <c r="H6" s="80"/>
      <c r="I6" s="28"/>
      <c r="J6" s="28"/>
      <c r="K6" s="28"/>
      <c r="L6" s="29"/>
      <c r="M6" s="30"/>
      <c r="N6" s="31"/>
      <c r="O6" s="32"/>
      <c r="P6" s="33"/>
      <c r="Q6" s="61"/>
      <c r="R6" s="63"/>
      <c r="S6" s="3"/>
    </row>
    <row r="7" spans="1:20" ht="30" customHeight="1">
      <c r="B7" s="107" t="s">
        <v>4</v>
      </c>
      <c r="C7" s="365">
        <v>73412855</v>
      </c>
      <c r="D7" s="359">
        <v>0</v>
      </c>
      <c r="E7" s="240">
        <v>0</v>
      </c>
      <c r="F7" s="90">
        <v>0</v>
      </c>
      <c r="G7" s="91">
        <v>0</v>
      </c>
      <c r="H7" s="91">
        <v>0</v>
      </c>
      <c r="I7" s="34">
        <v>0</v>
      </c>
      <c r="J7" s="34">
        <v>0</v>
      </c>
      <c r="K7" s="34">
        <v>0</v>
      </c>
      <c r="L7" s="34">
        <v>0</v>
      </c>
      <c r="M7" s="35">
        <v>0</v>
      </c>
      <c r="N7" s="36">
        <f>L7+M7</f>
        <v>0</v>
      </c>
      <c r="O7" s="37">
        <v>0</v>
      </c>
      <c r="P7" s="38">
        <v>0</v>
      </c>
      <c r="Q7" s="34">
        <f>O7+P7</f>
        <v>0</v>
      </c>
      <c r="R7" s="64">
        <v>0</v>
      </c>
      <c r="S7" s="4"/>
    </row>
    <row r="8" spans="1:20" ht="30" customHeight="1">
      <c r="B8" s="107" t="s">
        <v>5</v>
      </c>
      <c r="C8" s="366">
        <f>SUM(C10)</f>
        <v>295913004</v>
      </c>
      <c r="D8" s="360">
        <f>SUM(D9:D10)</f>
        <v>11216414</v>
      </c>
      <c r="E8" s="242">
        <f>SUM(E10)</f>
        <v>11216414</v>
      </c>
      <c r="F8" s="83">
        <f t="shared" ref="F8:Q8" si="0">SUM(F9:F10)</f>
        <v>934701</v>
      </c>
      <c r="G8" s="84">
        <f t="shared" si="0"/>
        <v>934701</v>
      </c>
      <c r="H8" s="84">
        <f t="shared" si="0"/>
        <v>934701</v>
      </c>
      <c r="I8" s="69">
        <f t="shared" si="0"/>
        <v>3738806</v>
      </c>
      <c r="J8" s="69">
        <f t="shared" si="0"/>
        <v>934701</v>
      </c>
      <c r="K8" s="69">
        <f t="shared" si="0"/>
        <v>934701</v>
      </c>
      <c r="L8" s="69">
        <f t="shared" si="0"/>
        <v>934701</v>
      </c>
      <c r="M8" s="69">
        <f t="shared" si="0"/>
        <v>934701</v>
      </c>
      <c r="N8" s="69">
        <f t="shared" si="0"/>
        <v>934701</v>
      </c>
      <c r="O8" s="69">
        <f t="shared" si="0"/>
        <v>934701</v>
      </c>
      <c r="P8" s="69">
        <f t="shared" si="0"/>
        <v>934701</v>
      </c>
      <c r="Q8" s="69">
        <f t="shared" si="0"/>
        <v>934701</v>
      </c>
      <c r="R8" s="93">
        <f>SUM(R10)</f>
        <v>0</v>
      </c>
      <c r="S8" s="4"/>
    </row>
    <row r="9" spans="1:20" ht="30" customHeight="1">
      <c r="B9" s="108" t="s">
        <v>6</v>
      </c>
      <c r="C9" s="367">
        <v>0</v>
      </c>
      <c r="D9" s="361">
        <v>0</v>
      </c>
      <c r="E9" s="44">
        <v>0</v>
      </c>
      <c r="F9" s="92">
        <f t="shared" ref="F9:H10" si="1">ROUNDDOWN($D9/12,0)</f>
        <v>0</v>
      </c>
      <c r="G9" s="92">
        <f t="shared" si="1"/>
        <v>0</v>
      </c>
      <c r="H9" s="92">
        <f t="shared" si="1"/>
        <v>0</v>
      </c>
      <c r="I9" s="293">
        <f>E9-J9*8</f>
        <v>0</v>
      </c>
      <c r="J9" s="281">
        <f>ROUNDDOWN($E9/12,0)</f>
        <v>0</v>
      </c>
      <c r="K9" s="281">
        <f>J9</f>
        <v>0</v>
      </c>
      <c r="L9" s="281">
        <f t="shared" ref="L9:Q9" si="2">K9</f>
        <v>0</v>
      </c>
      <c r="M9" s="281">
        <f t="shared" si="2"/>
        <v>0</v>
      </c>
      <c r="N9" s="281">
        <f t="shared" si="2"/>
        <v>0</v>
      </c>
      <c r="O9" s="281">
        <f t="shared" si="2"/>
        <v>0</v>
      </c>
      <c r="P9" s="281">
        <f t="shared" si="2"/>
        <v>0</v>
      </c>
      <c r="Q9" s="281">
        <f t="shared" si="2"/>
        <v>0</v>
      </c>
      <c r="R9" s="294">
        <f>D9-E9</f>
        <v>0</v>
      </c>
      <c r="S9" s="4"/>
    </row>
    <row r="10" spans="1:20" ht="30" customHeight="1">
      <c r="B10" s="108" t="s">
        <v>7</v>
      </c>
      <c r="C10" s="367">
        <v>295913004</v>
      </c>
      <c r="D10" s="361">
        <v>11216414</v>
      </c>
      <c r="E10" s="45">
        <v>11216414</v>
      </c>
      <c r="F10" s="92">
        <f t="shared" si="1"/>
        <v>934701</v>
      </c>
      <c r="G10" s="92">
        <f t="shared" si="1"/>
        <v>934701</v>
      </c>
      <c r="H10" s="92">
        <f t="shared" si="1"/>
        <v>934701</v>
      </c>
      <c r="I10" s="280">
        <f>E10-J10*8</f>
        <v>3738806</v>
      </c>
      <c r="J10" s="281">
        <f>ROUNDDOWN($E10/12,0)</f>
        <v>934701</v>
      </c>
      <c r="K10" s="281">
        <f>J10</f>
        <v>934701</v>
      </c>
      <c r="L10" s="281">
        <f t="shared" ref="L10:Q12" si="3">K10</f>
        <v>934701</v>
      </c>
      <c r="M10" s="281">
        <f t="shared" si="3"/>
        <v>934701</v>
      </c>
      <c r="N10" s="281">
        <f t="shared" si="3"/>
        <v>934701</v>
      </c>
      <c r="O10" s="281">
        <f t="shared" si="3"/>
        <v>934701</v>
      </c>
      <c r="P10" s="281">
        <f t="shared" si="3"/>
        <v>934701</v>
      </c>
      <c r="Q10" s="281">
        <f t="shared" si="3"/>
        <v>934701</v>
      </c>
      <c r="R10" s="294">
        <f>D10-E10</f>
        <v>0</v>
      </c>
      <c r="S10" s="5"/>
      <c r="T10" s="2"/>
    </row>
    <row r="11" spans="1:20" ht="30" customHeight="1">
      <c r="B11" s="107" t="s">
        <v>8</v>
      </c>
      <c r="C11" s="368">
        <f>SUM(C12:C18)</f>
        <v>4126902663</v>
      </c>
      <c r="D11" s="360">
        <f>SUM(D12:D18)</f>
        <v>159003906</v>
      </c>
      <c r="E11" s="242">
        <f>SUM(E12:E18)</f>
        <v>159059491</v>
      </c>
      <c r="F11" s="83">
        <f t="shared" ref="F11:Q11" si="4">SUM(F12:F18)</f>
        <v>13250323</v>
      </c>
      <c r="G11" s="84">
        <f t="shared" si="4"/>
        <v>13250323</v>
      </c>
      <c r="H11" s="84">
        <f t="shared" si="4"/>
        <v>13250323</v>
      </c>
      <c r="I11" s="69">
        <f t="shared" si="4"/>
        <v>53019851</v>
      </c>
      <c r="J11" s="69">
        <f t="shared" si="4"/>
        <v>13254955</v>
      </c>
      <c r="K11" s="69">
        <f t="shared" si="4"/>
        <v>13254955</v>
      </c>
      <c r="L11" s="69">
        <f t="shared" si="4"/>
        <v>13254955</v>
      </c>
      <c r="M11" s="69">
        <f t="shared" si="4"/>
        <v>13254955</v>
      </c>
      <c r="N11" s="69">
        <f t="shared" si="4"/>
        <v>13254955</v>
      </c>
      <c r="O11" s="69">
        <f t="shared" si="4"/>
        <v>13254955</v>
      </c>
      <c r="P11" s="69">
        <f t="shared" si="4"/>
        <v>13254955</v>
      </c>
      <c r="Q11" s="69">
        <f t="shared" si="4"/>
        <v>13254955</v>
      </c>
      <c r="R11" s="93">
        <f>D11-E11</f>
        <v>-55585</v>
      </c>
      <c r="S11" s="5"/>
    </row>
    <row r="12" spans="1:20" ht="30" customHeight="1">
      <c r="B12" s="108" t="s">
        <v>9</v>
      </c>
      <c r="C12" s="367">
        <v>72749662</v>
      </c>
      <c r="D12" s="361">
        <v>1286066</v>
      </c>
      <c r="E12" s="45">
        <v>1286066</v>
      </c>
      <c r="F12" s="92">
        <f>ROUNDDOWN($D12/12,0)</f>
        <v>107172</v>
      </c>
      <c r="G12" s="92">
        <f t="shared" ref="G12:H18" si="5">ROUNDDOWN($D12/12,0)</f>
        <v>107172</v>
      </c>
      <c r="H12" s="92">
        <f t="shared" si="5"/>
        <v>107172</v>
      </c>
      <c r="I12" s="280">
        <f t="shared" ref="I12:I18" si="6">E12-J12*8</f>
        <v>428690</v>
      </c>
      <c r="J12" s="281">
        <f>ROUNDDOWN($E12/12,0)</f>
        <v>107172</v>
      </c>
      <c r="K12" s="281">
        <f>J12</f>
        <v>107172</v>
      </c>
      <c r="L12" s="281">
        <f t="shared" si="3"/>
        <v>107172</v>
      </c>
      <c r="M12" s="281">
        <f t="shared" si="3"/>
        <v>107172</v>
      </c>
      <c r="N12" s="281">
        <f t="shared" si="3"/>
        <v>107172</v>
      </c>
      <c r="O12" s="281">
        <f t="shared" si="3"/>
        <v>107172</v>
      </c>
      <c r="P12" s="281">
        <f t="shared" si="3"/>
        <v>107172</v>
      </c>
      <c r="Q12" s="281">
        <f t="shared" si="3"/>
        <v>107172</v>
      </c>
      <c r="R12" s="294">
        <f t="shared" ref="R12:R19" si="7">D12-E12</f>
        <v>0</v>
      </c>
      <c r="S12" s="5"/>
      <c r="T12" s="2"/>
    </row>
    <row r="13" spans="1:20" ht="30" customHeight="1">
      <c r="B13" s="108" t="s">
        <v>10</v>
      </c>
      <c r="C13" s="367">
        <v>624992083</v>
      </c>
      <c r="D13" s="361">
        <v>20470166</v>
      </c>
      <c r="E13" s="45">
        <v>20470166</v>
      </c>
      <c r="F13" s="92">
        <f t="shared" ref="F13:F18" si="8">ROUNDDOWN($D13/12,0)</f>
        <v>1705847</v>
      </c>
      <c r="G13" s="92">
        <f t="shared" si="5"/>
        <v>1705847</v>
      </c>
      <c r="H13" s="92">
        <f t="shared" si="5"/>
        <v>1705847</v>
      </c>
      <c r="I13" s="280">
        <f t="shared" si="6"/>
        <v>6823390</v>
      </c>
      <c r="J13" s="281">
        <f t="shared" ref="J13:J26" si="9">ROUNDDOWN($E13/12,0)</f>
        <v>1705847</v>
      </c>
      <c r="K13" s="281">
        <f t="shared" ref="K13:Q13" si="10">J13</f>
        <v>1705847</v>
      </c>
      <c r="L13" s="281">
        <f t="shared" si="10"/>
        <v>1705847</v>
      </c>
      <c r="M13" s="281">
        <f t="shared" si="10"/>
        <v>1705847</v>
      </c>
      <c r="N13" s="281">
        <f t="shared" si="10"/>
        <v>1705847</v>
      </c>
      <c r="O13" s="281">
        <f t="shared" si="10"/>
        <v>1705847</v>
      </c>
      <c r="P13" s="281">
        <f t="shared" si="10"/>
        <v>1705847</v>
      </c>
      <c r="Q13" s="281">
        <f t="shared" si="10"/>
        <v>1705847</v>
      </c>
      <c r="R13" s="294">
        <f t="shared" si="7"/>
        <v>0</v>
      </c>
      <c r="S13" s="5"/>
      <c r="T13" s="2"/>
    </row>
    <row r="14" spans="1:20" ht="30" customHeight="1">
      <c r="B14" s="108" t="s">
        <v>11</v>
      </c>
      <c r="C14" s="367">
        <v>18003322</v>
      </c>
      <c r="D14" s="361">
        <v>253876</v>
      </c>
      <c r="E14" s="45">
        <v>253876</v>
      </c>
      <c r="F14" s="92">
        <f t="shared" si="8"/>
        <v>21156</v>
      </c>
      <c r="G14" s="92">
        <f t="shared" si="5"/>
        <v>21156</v>
      </c>
      <c r="H14" s="92">
        <f t="shared" si="5"/>
        <v>21156</v>
      </c>
      <c r="I14" s="280">
        <f t="shared" si="6"/>
        <v>84628</v>
      </c>
      <c r="J14" s="281">
        <f t="shared" si="9"/>
        <v>21156</v>
      </c>
      <c r="K14" s="281">
        <f t="shared" ref="K14:Q14" si="11">J14</f>
        <v>21156</v>
      </c>
      <c r="L14" s="281">
        <f t="shared" si="11"/>
        <v>21156</v>
      </c>
      <c r="M14" s="281">
        <f t="shared" si="11"/>
        <v>21156</v>
      </c>
      <c r="N14" s="281">
        <f t="shared" si="11"/>
        <v>21156</v>
      </c>
      <c r="O14" s="281">
        <f t="shared" si="11"/>
        <v>21156</v>
      </c>
      <c r="P14" s="281">
        <f t="shared" si="11"/>
        <v>21156</v>
      </c>
      <c r="Q14" s="281">
        <f t="shared" si="11"/>
        <v>21156</v>
      </c>
      <c r="R14" s="294">
        <f t="shared" si="7"/>
        <v>0</v>
      </c>
      <c r="S14" s="5"/>
      <c r="T14" s="2"/>
    </row>
    <row r="15" spans="1:20" ht="30" customHeight="1">
      <c r="B15" s="108" t="s">
        <v>12</v>
      </c>
      <c r="C15" s="367">
        <v>723510379</v>
      </c>
      <c r="D15" s="361">
        <v>21451687</v>
      </c>
      <c r="E15" s="45">
        <v>21451687</v>
      </c>
      <c r="F15" s="92">
        <f t="shared" si="8"/>
        <v>1787640</v>
      </c>
      <c r="G15" s="92">
        <f t="shared" si="5"/>
        <v>1787640</v>
      </c>
      <c r="H15" s="92">
        <f t="shared" si="5"/>
        <v>1787640</v>
      </c>
      <c r="I15" s="280">
        <f t="shared" si="6"/>
        <v>7150567</v>
      </c>
      <c r="J15" s="281">
        <f t="shared" si="9"/>
        <v>1787640</v>
      </c>
      <c r="K15" s="281">
        <f t="shared" ref="K15:Q15" si="12">J15</f>
        <v>1787640</v>
      </c>
      <c r="L15" s="281">
        <f t="shared" si="12"/>
        <v>1787640</v>
      </c>
      <c r="M15" s="281">
        <f t="shared" si="12"/>
        <v>1787640</v>
      </c>
      <c r="N15" s="281">
        <f t="shared" si="12"/>
        <v>1787640</v>
      </c>
      <c r="O15" s="281">
        <f t="shared" si="12"/>
        <v>1787640</v>
      </c>
      <c r="P15" s="281">
        <f t="shared" si="12"/>
        <v>1787640</v>
      </c>
      <c r="Q15" s="281">
        <f t="shared" si="12"/>
        <v>1787640</v>
      </c>
      <c r="R15" s="294">
        <f t="shared" si="7"/>
        <v>0</v>
      </c>
      <c r="S15" s="5"/>
      <c r="T15" s="2"/>
    </row>
    <row r="16" spans="1:20" ht="30" customHeight="1">
      <c r="B16" s="108" t="s">
        <v>13</v>
      </c>
      <c r="C16" s="367">
        <v>124038381</v>
      </c>
      <c r="D16" s="361">
        <v>3039621</v>
      </c>
      <c r="E16" s="45">
        <v>3039621</v>
      </c>
      <c r="F16" s="92">
        <f t="shared" si="8"/>
        <v>253301</v>
      </c>
      <c r="G16" s="92">
        <f t="shared" si="5"/>
        <v>253301</v>
      </c>
      <c r="H16" s="92">
        <f t="shared" si="5"/>
        <v>253301</v>
      </c>
      <c r="I16" s="280">
        <f t="shared" si="6"/>
        <v>1013213</v>
      </c>
      <c r="J16" s="281">
        <f t="shared" si="9"/>
        <v>253301</v>
      </c>
      <c r="K16" s="281">
        <f t="shared" ref="K16:Q16" si="13">J16</f>
        <v>253301</v>
      </c>
      <c r="L16" s="281">
        <f t="shared" si="13"/>
        <v>253301</v>
      </c>
      <c r="M16" s="281">
        <f t="shared" si="13"/>
        <v>253301</v>
      </c>
      <c r="N16" s="281">
        <f t="shared" si="13"/>
        <v>253301</v>
      </c>
      <c r="O16" s="281">
        <f t="shared" si="13"/>
        <v>253301</v>
      </c>
      <c r="P16" s="281">
        <f t="shared" si="13"/>
        <v>253301</v>
      </c>
      <c r="Q16" s="281">
        <f t="shared" si="13"/>
        <v>253301</v>
      </c>
      <c r="R16" s="294">
        <f t="shared" si="7"/>
        <v>0</v>
      </c>
      <c r="S16" s="5"/>
      <c r="T16" s="2"/>
    </row>
    <row r="17" spans="1:21" ht="30" customHeight="1">
      <c r="B17" s="108" t="s">
        <v>14</v>
      </c>
      <c r="C17" s="367">
        <v>2164614235</v>
      </c>
      <c r="D17" s="361">
        <v>98966425</v>
      </c>
      <c r="E17" s="45">
        <v>99022010</v>
      </c>
      <c r="F17" s="92">
        <f t="shared" si="8"/>
        <v>8247202</v>
      </c>
      <c r="G17" s="92">
        <f t="shared" si="5"/>
        <v>8247202</v>
      </c>
      <c r="H17" s="92">
        <f t="shared" si="5"/>
        <v>8247202</v>
      </c>
      <c r="I17" s="280">
        <f t="shared" si="6"/>
        <v>33007338</v>
      </c>
      <c r="J17" s="281">
        <f t="shared" si="9"/>
        <v>8251834</v>
      </c>
      <c r="K17" s="281">
        <f t="shared" ref="K17:Q17" si="14">J17</f>
        <v>8251834</v>
      </c>
      <c r="L17" s="281">
        <f t="shared" si="14"/>
        <v>8251834</v>
      </c>
      <c r="M17" s="281">
        <f t="shared" si="14"/>
        <v>8251834</v>
      </c>
      <c r="N17" s="281">
        <f t="shared" si="14"/>
        <v>8251834</v>
      </c>
      <c r="O17" s="281">
        <f t="shared" si="14"/>
        <v>8251834</v>
      </c>
      <c r="P17" s="281">
        <f t="shared" si="14"/>
        <v>8251834</v>
      </c>
      <c r="Q17" s="281">
        <f t="shared" si="14"/>
        <v>8251834</v>
      </c>
      <c r="R17" s="294">
        <f t="shared" si="7"/>
        <v>-55585</v>
      </c>
      <c r="S17" s="5"/>
      <c r="T17" s="2"/>
    </row>
    <row r="18" spans="1:21" ht="30" customHeight="1">
      <c r="B18" s="108" t="s">
        <v>15</v>
      </c>
      <c r="C18" s="367">
        <v>398994601</v>
      </c>
      <c r="D18" s="361">
        <v>13536065</v>
      </c>
      <c r="E18" s="45">
        <v>13536065</v>
      </c>
      <c r="F18" s="92">
        <f t="shared" si="8"/>
        <v>1128005</v>
      </c>
      <c r="G18" s="92">
        <f t="shared" si="5"/>
        <v>1128005</v>
      </c>
      <c r="H18" s="92">
        <f t="shared" si="5"/>
        <v>1128005</v>
      </c>
      <c r="I18" s="280">
        <f t="shared" si="6"/>
        <v>4512025</v>
      </c>
      <c r="J18" s="281">
        <f t="shared" si="9"/>
        <v>1128005</v>
      </c>
      <c r="K18" s="281">
        <f t="shared" ref="K18:Q18" si="15">J18</f>
        <v>1128005</v>
      </c>
      <c r="L18" s="281">
        <f t="shared" si="15"/>
        <v>1128005</v>
      </c>
      <c r="M18" s="281">
        <f t="shared" si="15"/>
        <v>1128005</v>
      </c>
      <c r="N18" s="281">
        <f t="shared" si="15"/>
        <v>1128005</v>
      </c>
      <c r="O18" s="281">
        <f t="shared" si="15"/>
        <v>1128005</v>
      </c>
      <c r="P18" s="281">
        <f t="shared" si="15"/>
        <v>1128005</v>
      </c>
      <c r="Q18" s="281">
        <f t="shared" si="15"/>
        <v>1128005</v>
      </c>
      <c r="R18" s="294">
        <f t="shared" si="7"/>
        <v>0</v>
      </c>
      <c r="S18" s="5"/>
      <c r="T18" s="2"/>
    </row>
    <row r="19" spans="1:21" ht="30" customHeight="1">
      <c r="B19" s="107" t="s">
        <v>16</v>
      </c>
      <c r="C19" s="368">
        <f>SUM(C20:C26)</f>
        <v>1253331059</v>
      </c>
      <c r="D19" s="360">
        <f>SUM(D20:D26)</f>
        <v>57475876</v>
      </c>
      <c r="E19" s="242">
        <f>SUM(E20:E26)</f>
        <v>55100978</v>
      </c>
      <c r="F19" s="83">
        <f t="shared" ref="F19:Q19" si="16">SUM(F20:F26)</f>
        <v>4789655</v>
      </c>
      <c r="G19" s="84">
        <f t="shared" si="16"/>
        <v>4789655</v>
      </c>
      <c r="H19" s="84">
        <f t="shared" si="16"/>
        <v>4789655</v>
      </c>
      <c r="I19" s="69">
        <f t="shared" si="16"/>
        <v>18367010</v>
      </c>
      <c r="J19" s="69">
        <f t="shared" si="16"/>
        <v>4591746</v>
      </c>
      <c r="K19" s="69">
        <f t="shared" si="16"/>
        <v>4591746</v>
      </c>
      <c r="L19" s="69">
        <f t="shared" si="16"/>
        <v>4591746</v>
      </c>
      <c r="M19" s="69">
        <f t="shared" si="16"/>
        <v>4591746</v>
      </c>
      <c r="N19" s="69">
        <f t="shared" si="16"/>
        <v>4591746</v>
      </c>
      <c r="O19" s="69">
        <f t="shared" si="16"/>
        <v>4591746</v>
      </c>
      <c r="P19" s="69">
        <f t="shared" si="16"/>
        <v>4591746</v>
      </c>
      <c r="Q19" s="69">
        <f t="shared" si="16"/>
        <v>4591746</v>
      </c>
      <c r="R19" s="93">
        <f t="shared" si="7"/>
        <v>2374898</v>
      </c>
      <c r="S19" s="5"/>
    </row>
    <row r="20" spans="1:21" ht="30" customHeight="1">
      <c r="B20" s="108" t="s">
        <v>17</v>
      </c>
      <c r="C20" s="367">
        <v>420901514</v>
      </c>
      <c r="D20" s="361">
        <v>20899519</v>
      </c>
      <c r="E20" s="45">
        <v>20899519</v>
      </c>
      <c r="F20" s="92">
        <f>ROUNDDOWN($D20/12,0)</f>
        <v>1741626</v>
      </c>
      <c r="G20" s="92">
        <f t="shared" ref="G20:H24" si="17">ROUNDDOWN($D20/12,0)</f>
        <v>1741626</v>
      </c>
      <c r="H20" s="92">
        <f t="shared" si="17"/>
        <v>1741626</v>
      </c>
      <c r="I20" s="280">
        <f t="shared" ref="I20:I26" si="18">E20-J20*8</f>
        <v>6966511</v>
      </c>
      <c r="J20" s="281">
        <f t="shared" si="9"/>
        <v>1741626</v>
      </c>
      <c r="K20" s="281">
        <f t="shared" ref="K20:Q20" si="19">J20</f>
        <v>1741626</v>
      </c>
      <c r="L20" s="281">
        <f t="shared" si="19"/>
        <v>1741626</v>
      </c>
      <c r="M20" s="281">
        <f t="shared" si="19"/>
        <v>1741626</v>
      </c>
      <c r="N20" s="281">
        <f t="shared" si="19"/>
        <v>1741626</v>
      </c>
      <c r="O20" s="281">
        <f t="shared" si="19"/>
        <v>1741626</v>
      </c>
      <c r="P20" s="281">
        <f t="shared" si="19"/>
        <v>1741626</v>
      </c>
      <c r="Q20" s="283">
        <f t="shared" si="19"/>
        <v>1741626</v>
      </c>
      <c r="R20" s="294">
        <f t="shared" ref="R20:R28" si="20">D20-E20</f>
        <v>0</v>
      </c>
      <c r="S20" s="5"/>
      <c r="T20" s="2"/>
    </row>
    <row r="21" spans="1:21" ht="30" customHeight="1">
      <c r="B21" s="108" t="s">
        <v>18</v>
      </c>
      <c r="C21" s="367">
        <v>187322650</v>
      </c>
      <c r="D21" s="361">
        <v>12101894</v>
      </c>
      <c r="E21" s="45">
        <v>10126084</v>
      </c>
      <c r="F21" s="92">
        <f t="shared" ref="F21:H28" si="21">ROUNDDOWN($D21/12,0)</f>
        <v>1008491</v>
      </c>
      <c r="G21" s="92">
        <f t="shared" si="17"/>
        <v>1008491</v>
      </c>
      <c r="H21" s="92">
        <f t="shared" si="17"/>
        <v>1008491</v>
      </c>
      <c r="I21" s="280">
        <f t="shared" si="18"/>
        <v>3375364</v>
      </c>
      <c r="J21" s="281">
        <f t="shared" si="9"/>
        <v>843840</v>
      </c>
      <c r="K21" s="281">
        <f t="shared" ref="K21:Q21" si="22">J21</f>
        <v>843840</v>
      </c>
      <c r="L21" s="281">
        <f t="shared" si="22"/>
        <v>843840</v>
      </c>
      <c r="M21" s="281">
        <f t="shared" si="22"/>
        <v>843840</v>
      </c>
      <c r="N21" s="281">
        <f t="shared" si="22"/>
        <v>843840</v>
      </c>
      <c r="O21" s="281">
        <f t="shared" si="22"/>
        <v>843840</v>
      </c>
      <c r="P21" s="281">
        <f t="shared" si="22"/>
        <v>843840</v>
      </c>
      <c r="Q21" s="283">
        <f t="shared" si="22"/>
        <v>843840</v>
      </c>
      <c r="R21" s="294">
        <f t="shared" si="20"/>
        <v>1975810</v>
      </c>
      <c r="S21" s="373" t="s">
        <v>96</v>
      </c>
      <c r="T21" s="2"/>
    </row>
    <row r="22" spans="1:21" ht="30" customHeight="1">
      <c r="B22" s="108" t="s">
        <v>19</v>
      </c>
      <c r="C22" s="367">
        <v>12308473</v>
      </c>
      <c r="D22" s="361">
        <v>0</v>
      </c>
      <c r="E22" s="45">
        <v>0</v>
      </c>
      <c r="F22" s="92">
        <f t="shared" si="21"/>
        <v>0</v>
      </c>
      <c r="G22" s="92">
        <f t="shared" si="17"/>
        <v>0</v>
      </c>
      <c r="H22" s="92">
        <f t="shared" si="17"/>
        <v>0</v>
      </c>
      <c r="I22" s="280">
        <f t="shared" si="18"/>
        <v>0</v>
      </c>
      <c r="J22" s="281">
        <f t="shared" si="9"/>
        <v>0</v>
      </c>
      <c r="K22" s="281">
        <f t="shared" ref="K22:Q22" si="23">J22</f>
        <v>0</v>
      </c>
      <c r="L22" s="281">
        <f t="shared" si="23"/>
        <v>0</v>
      </c>
      <c r="M22" s="281">
        <f t="shared" si="23"/>
        <v>0</v>
      </c>
      <c r="N22" s="281">
        <f t="shared" si="23"/>
        <v>0</v>
      </c>
      <c r="O22" s="281">
        <f t="shared" si="23"/>
        <v>0</v>
      </c>
      <c r="P22" s="281">
        <f t="shared" si="23"/>
        <v>0</v>
      </c>
      <c r="Q22" s="283">
        <f t="shared" si="23"/>
        <v>0</v>
      </c>
      <c r="R22" s="294">
        <f t="shared" si="20"/>
        <v>0</v>
      </c>
      <c r="S22" s="5"/>
      <c r="T22" s="2"/>
    </row>
    <row r="23" spans="1:21" ht="30" customHeight="1">
      <c r="B23" s="108" t="s">
        <v>20</v>
      </c>
      <c r="C23" s="367">
        <v>2790023</v>
      </c>
      <c r="D23" s="361">
        <v>293400</v>
      </c>
      <c r="E23" s="45">
        <v>9062</v>
      </c>
      <c r="F23" s="92">
        <f t="shared" si="21"/>
        <v>24450</v>
      </c>
      <c r="G23" s="92">
        <f t="shared" si="17"/>
        <v>24450</v>
      </c>
      <c r="H23" s="92">
        <f t="shared" si="17"/>
        <v>24450</v>
      </c>
      <c r="I23" s="280">
        <f t="shared" si="18"/>
        <v>3022</v>
      </c>
      <c r="J23" s="281">
        <f t="shared" si="9"/>
        <v>755</v>
      </c>
      <c r="K23" s="281">
        <f t="shared" ref="K23:Q23" si="24">J23</f>
        <v>755</v>
      </c>
      <c r="L23" s="281">
        <f t="shared" si="24"/>
        <v>755</v>
      </c>
      <c r="M23" s="281">
        <f t="shared" si="24"/>
        <v>755</v>
      </c>
      <c r="N23" s="281">
        <f t="shared" si="24"/>
        <v>755</v>
      </c>
      <c r="O23" s="281">
        <f t="shared" si="24"/>
        <v>755</v>
      </c>
      <c r="P23" s="281">
        <f t="shared" si="24"/>
        <v>755</v>
      </c>
      <c r="Q23" s="283">
        <f t="shared" si="24"/>
        <v>755</v>
      </c>
      <c r="R23" s="294">
        <f t="shared" si="20"/>
        <v>284338</v>
      </c>
      <c r="S23" s="373" t="s">
        <v>95</v>
      </c>
      <c r="T23" s="2"/>
    </row>
    <row r="24" spans="1:21" ht="30" customHeight="1">
      <c r="B24" s="108" t="s">
        <v>21</v>
      </c>
      <c r="C24" s="367">
        <v>0</v>
      </c>
      <c r="D24" s="361">
        <v>0</v>
      </c>
      <c r="E24" s="45">
        <v>0</v>
      </c>
      <c r="F24" s="92">
        <f t="shared" si="21"/>
        <v>0</v>
      </c>
      <c r="G24" s="92">
        <f t="shared" si="17"/>
        <v>0</v>
      </c>
      <c r="H24" s="92">
        <f t="shared" si="17"/>
        <v>0</v>
      </c>
      <c r="I24" s="280">
        <f t="shared" si="18"/>
        <v>0</v>
      </c>
      <c r="J24" s="281">
        <f t="shared" si="9"/>
        <v>0</v>
      </c>
      <c r="K24" s="281">
        <f t="shared" ref="K24:Q24" si="25">J24</f>
        <v>0</v>
      </c>
      <c r="L24" s="281">
        <f t="shared" si="25"/>
        <v>0</v>
      </c>
      <c r="M24" s="281">
        <f t="shared" si="25"/>
        <v>0</v>
      </c>
      <c r="N24" s="281">
        <f t="shared" si="25"/>
        <v>0</v>
      </c>
      <c r="O24" s="281">
        <f t="shared" si="25"/>
        <v>0</v>
      </c>
      <c r="P24" s="281">
        <f t="shared" si="25"/>
        <v>0</v>
      </c>
      <c r="Q24" s="283">
        <f t="shared" si="25"/>
        <v>0</v>
      </c>
      <c r="R24" s="294">
        <f t="shared" si="20"/>
        <v>0</v>
      </c>
      <c r="S24" s="5"/>
      <c r="T24" s="2"/>
    </row>
    <row r="25" spans="1:21" ht="30" customHeight="1">
      <c r="B25" s="108" t="s">
        <v>22</v>
      </c>
      <c r="C25" s="367">
        <v>51982724</v>
      </c>
      <c r="D25" s="361">
        <v>1509031</v>
      </c>
      <c r="E25" s="45">
        <v>1320031</v>
      </c>
      <c r="F25" s="92">
        <f t="shared" si="21"/>
        <v>125752</v>
      </c>
      <c r="G25" s="92">
        <f t="shared" si="21"/>
        <v>125752</v>
      </c>
      <c r="H25" s="92">
        <f t="shared" si="21"/>
        <v>125752</v>
      </c>
      <c r="I25" s="280">
        <f t="shared" si="18"/>
        <v>440015</v>
      </c>
      <c r="J25" s="281">
        <f t="shared" si="9"/>
        <v>110002</v>
      </c>
      <c r="K25" s="281">
        <f t="shared" ref="K25:Q25" si="26">J25</f>
        <v>110002</v>
      </c>
      <c r="L25" s="281">
        <f t="shared" si="26"/>
        <v>110002</v>
      </c>
      <c r="M25" s="281">
        <f t="shared" si="26"/>
        <v>110002</v>
      </c>
      <c r="N25" s="281">
        <f t="shared" si="26"/>
        <v>110002</v>
      </c>
      <c r="O25" s="281">
        <f t="shared" si="26"/>
        <v>110002</v>
      </c>
      <c r="P25" s="281">
        <f t="shared" si="26"/>
        <v>110002</v>
      </c>
      <c r="Q25" s="283">
        <f t="shared" si="26"/>
        <v>110002</v>
      </c>
      <c r="R25" s="294">
        <f t="shared" si="20"/>
        <v>189000</v>
      </c>
      <c r="S25" s="519" t="s">
        <v>98</v>
      </c>
      <c r="T25" s="2"/>
    </row>
    <row r="26" spans="1:21" ht="30" customHeight="1">
      <c r="B26" s="108" t="s">
        <v>23</v>
      </c>
      <c r="C26" s="367">
        <v>578025675</v>
      </c>
      <c r="D26" s="361">
        <v>22672032</v>
      </c>
      <c r="E26" s="45">
        <v>22746282</v>
      </c>
      <c r="F26" s="92">
        <f t="shared" si="21"/>
        <v>1889336</v>
      </c>
      <c r="G26" s="92">
        <f t="shared" si="21"/>
        <v>1889336</v>
      </c>
      <c r="H26" s="92">
        <f t="shared" si="21"/>
        <v>1889336</v>
      </c>
      <c r="I26" s="280">
        <f t="shared" si="18"/>
        <v>7582098</v>
      </c>
      <c r="J26" s="281">
        <f t="shared" si="9"/>
        <v>1895523</v>
      </c>
      <c r="K26" s="281">
        <f t="shared" ref="K26:Q26" si="27">J26</f>
        <v>1895523</v>
      </c>
      <c r="L26" s="281">
        <f t="shared" si="27"/>
        <v>1895523</v>
      </c>
      <c r="M26" s="281">
        <f t="shared" si="27"/>
        <v>1895523</v>
      </c>
      <c r="N26" s="281">
        <f t="shared" si="27"/>
        <v>1895523</v>
      </c>
      <c r="O26" s="281">
        <f t="shared" si="27"/>
        <v>1895523</v>
      </c>
      <c r="P26" s="281">
        <f t="shared" si="27"/>
        <v>1895523</v>
      </c>
      <c r="Q26" s="283">
        <f t="shared" si="27"/>
        <v>1895523</v>
      </c>
      <c r="R26" s="294">
        <f t="shared" si="20"/>
        <v>-74250</v>
      </c>
      <c r="S26" s="520"/>
      <c r="T26" s="2"/>
    </row>
    <row r="27" spans="1:21" s="16" customFormat="1" ht="30" customHeight="1">
      <c r="B27" s="113" t="s">
        <v>24</v>
      </c>
      <c r="C27" s="368">
        <v>0</v>
      </c>
      <c r="D27" s="360">
        <v>0</v>
      </c>
      <c r="E27" s="242">
        <v>0</v>
      </c>
      <c r="F27" s="85">
        <f t="shared" si="21"/>
        <v>0</v>
      </c>
      <c r="G27" s="85">
        <f t="shared" si="21"/>
        <v>0</v>
      </c>
      <c r="H27" s="85">
        <f t="shared" si="21"/>
        <v>0</v>
      </c>
      <c r="I27" s="96">
        <f>ROUNDDOWN(($E27-F27-G27-H27)/9,0)</f>
        <v>0</v>
      </c>
      <c r="J27" s="97">
        <f t="shared" ref="J27:P28" si="28">$I27</f>
        <v>0</v>
      </c>
      <c r="K27" s="97">
        <f t="shared" si="28"/>
        <v>0</v>
      </c>
      <c r="L27" s="97">
        <f t="shared" si="28"/>
        <v>0</v>
      </c>
      <c r="M27" s="97">
        <f t="shared" si="28"/>
        <v>0</v>
      </c>
      <c r="N27" s="97">
        <f t="shared" si="28"/>
        <v>0</v>
      </c>
      <c r="O27" s="97">
        <f t="shared" si="28"/>
        <v>0</v>
      </c>
      <c r="P27" s="97">
        <f t="shared" si="28"/>
        <v>0</v>
      </c>
      <c r="Q27" s="98">
        <f>$E27-(SUM(F27:P27))</f>
        <v>0</v>
      </c>
      <c r="R27" s="93">
        <f t="shared" si="20"/>
        <v>0</v>
      </c>
      <c r="S27" s="17"/>
      <c r="T27" s="18"/>
    </row>
    <row r="28" spans="1:21" s="16" customFormat="1" ht="30" customHeight="1">
      <c r="B28" s="113" t="s">
        <v>25</v>
      </c>
      <c r="C28" s="368">
        <v>0</v>
      </c>
      <c r="D28" s="360">
        <v>0</v>
      </c>
      <c r="E28" s="242">
        <v>0</v>
      </c>
      <c r="F28" s="85">
        <f t="shared" si="21"/>
        <v>0</v>
      </c>
      <c r="G28" s="85">
        <f t="shared" si="21"/>
        <v>0</v>
      </c>
      <c r="H28" s="85">
        <f t="shared" si="21"/>
        <v>0</v>
      </c>
      <c r="I28" s="96">
        <f>ROUNDDOWN(($E28-F28-G28-H28)/9,0)</f>
        <v>0</v>
      </c>
      <c r="J28" s="97">
        <f t="shared" si="28"/>
        <v>0</v>
      </c>
      <c r="K28" s="97">
        <f t="shared" si="28"/>
        <v>0</v>
      </c>
      <c r="L28" s="97">
        <f t="shared" si="28"/>
        <v>0</v>
      </c>
      <c r="M28" s="97">
        <f t="shared" si="28"/>
        <v>0</v>
      </c>
      <c r="N28" s="97">
        <f t="shared" si="28"/>
        <v>0</v>
      </c>
      <c r="O28" s="97">
        <f t="shared" si="28"/>
        <v>0</v>
      </c>
      <c r="P28" s="97">
        <f t="shared" si="28"/>
        <v>0</v>
      </c>
      <c r="Q28" s="98">
        <f>$E28-(SUM(F28:P28))</f>
        <v>0</v>
      </c>
      <c r="R28" s="93">
        <f t="shared" si="20"/>
        <v>0</v>
      </c>
      <c r="S28" s="17"/>
      <c r="T28" s="18"/>
      <c r="U28" s="26"/>
    </row>
    <row r="29" spans="1:21" ht="30" customHeight="1">
      <c r="B29" s="109" t="s">
        <v>26</v>
      </c>
      <c r="C29" s="369" t="s">
        <v>31</v>
      </c>
      <c r="D29" s="246" t="s">
        <v>30</v>
      </c>
      <c r="E29" s="247" t="s">
        <v>30</v>
      </c>
      <c r="F29" s="86" t="s">
        <v>30</v>
      </c>
      <c r="G29" s="87" t="s">
        <v>30</v>
      </c>
      <c r="H29" s="87" t="s">
        <v>30</v>
      </c>
      <c r="I29" s="295" t="s">
        <v>30</v>
      </c>
      <c r="J29" s="295" t="s">
        <v>30</v>
      </c>
      <c r="K29" s="295" t="s">
        <v>30</v>
      </c>
      <c r="L29" s="296" t="s">
        <v>30</v>
      </c>
      <c r="M29" s="296" t="s">
        <v>30</v>
      </c>
      <c r="N29" s="297" t="s">
        <v>30</v>
      </c>
      <c r="O29" s="297" t="s">
        <v>30</v>
      </c>
      <c r="P29" s="298" t="s">
        <v>30</v>
      </c>
      <c r="Q29" s="299" t="s">
        <v>30</v>
      </c>
      <c r="R29" s="300" t="s">
        <v>30</v>
      </c>
      <c r="S29" s="6"/>
      <c r="T29" s="2"/>
    </row>
    <row r="30" spans="1:21" s="11" customFormat="1" ht="32.4" customHeight="1">
      <c r="B30" s="105" t="s">
        <v>27</v>
      </c>
      <c r="C30" s="372">
        <f>+C7+C8+C11+C19+C27+C28</f>
        <v>5749559581</v>
      </c>
      <c r="D30" s="466">
        <v>227697000</v>
      </c>
      <c r="E30" s="400">
        <f>+E7+E8+E11+E19+E27+E28</f>
        <v>225376883</v>
      </c>
      <c r="F30" s="453">
        <f t="shared" ref="F30:Q30" si="29">+F7+F8+F11+F19+F27+F28</f>
        <v>18974679</v>
      </c>
      <c r="G30" s="454">
        <f t="shared" si="29"/>
        <v>18974679</v>
      </c>
      <c r="H30" s="454">
        <f t="shared" si="29"/>
        <v>18974679</v>
      </c>
      <c r="I30" s="330">
        <f t="shared" si="29"/>
        <v>75125667</v>
      </c>
      <c r="J30" s="330">
        <f t="shared" si="29"/>
        <v>18781402</v>
      </c>
      <c r="K30" s="330">
        <f t="shared" si="29"/>
        <v>18781402</v>
      </c>
      <c r="L30" s="330">
        <f t="shared" si="29"/>
        <v>18781402</v>
      </c>
      <c r="M30" s="330">
        <f t="shared" si="29"/>
        <v>18781402</v>
      </c>
      <c r="N30" s="330">
        <f t="shared" si="29"/>
        <v>18781402</v>
      </c>
      <c r="O30" s="330">
        <f t="shared" si="29"/>
        <v>18781402</v>
      </c>
      <c r="P30" s="330">
        <f t="shared" si="29"/>
        <v>18781402</v>
      </c>
      <c r="Q30" s="330">
        <f t="shared" si="29"/>
        <v>18781402</v>
      </c>
      <c r="R30" s="467">
        <f>D30-E30</f>
        <v>2320117</v>
      </c>
      <c r="S30" s="509" t="s">
        <v>93</v>
      </c>
    </row>
    <row r="31" spans="1:21" ht="19.8" customHeight="1">
      <c r="A31" s="12"/>
      <c r="B31" s="110"/>
      <c r="C31" s="468"/>
      <c r="D31" s="362">
        <f>D7+D8+D11+D19+D27+D28</f>
        <v>227696196</v>
      </c>
      <c r="E31" s="469"/>
      <c r="F31" s="180"/>
      <c r="G31" s="180"/>
      <c r="H31" s="180"/>
      <c r="I31" s="470"/>
      <c r="J31" s="493"/>
      <c r="K31" s="493"/>
      <c r="L31" s="471"/>
      <c r="M31" s="472"/>
      <c r="N31" s="473"/>
      <c r="O31" s="473"/>
      <c r="P31" s="474"/>
      <c r="Q31" s="475"/>
      <c r="R31" s="476"/>
      <c r="S31" s="510"/>
    </row>
    <row r="32" spans="1:21" ht="25.2" customHeight="1">
      <c r="B32" s="111" t="s">
        <v>28</v>
      </c>
      <c r="C32" s="365"/>
      <c r="D32" s="363"/>
      <c r="E32" s="44"/>
      <c r="F32" s="88"/>
      <c r="G32" s="89"/>
      <c r="H32" s="89"/>
      <c r="I32" s="22"/>
      <c r="J32" s="22"/>
      <c r="K32" s="22"/>
      <c r="L32" s="22"/>
      <c r="M32" s="22"/>
      <c r="N32" s="22"/>
      <c r="O32" s="21"/>
      <c r="P32" s="23"/>
      <c r="Q32" s="62"/>
      <c r="R32" s="65"/>
      <c r="S32" s="5"/>
      <c r="T32" s="2"/>
    </row>
    <row r="33" spans="2:20" ht="30" customHeight="1">
      <c r="B33" s="114" t="s">
        <v>35</v>
      </c>
      <c r="C33" s="367">
        <v>349229365</v>
      </c>
      <c r="D33" s="436">
        <v>13261874</v>
      </c>
      <c r="E33" s="45">
        <v>13261874</v>
      </c>
      <c r="F33" s="92">
        <f t="shared" ref="F33:H35" si="30">ROUNDDOWN($D33/12,0)</f>
        <v>1105156</v>
      </c>
      <c r="G33" s="92">
        <f t="shared" si="30"/>
        <v>1105156</v>
      </c>
      <c r="H33" s="92">
        <f t="shared" si="30"/>
        <v>1105156</v>
      </c>
      <c r="I33" s="280">
        <f>E33-J33*8</f>
        <v>4420626</v>
      </c>
      <c r="J33" s="281">
        <f>ROUNDDOWN($E33/12,0)</f>
        <v>1105156</v>
      </c>
      <c r="K33" s="281">
        <f t="shared" ref="K33:Q33" si="31">J33</f>
        <v>1105156</v>
      </c>
      <c r="L33" s="281">
        <f t="shared" si="31"/>
        <v>1105156</v>
      </c>
      <c r="M33" s="281">
        <f t="shared" si="31"/>
        <v>1105156</v>
      </c>
      <c r="N33" s="281">
        <f t="shared" si="31"/>
        <v>1105156</v>
      </c>
      <c r="O33" s="281">
        <f t="shared" si="31"/>
        <v>1105156</v>
      </c>
      <c r="P33" s="281">
        <f t="shared" si="31"/>
        <v>1105156</v>
      </c>
      <c r="Q33" s="283">
        <f t="shared" si="31"/>
        <v>1105156</v>
      </c>
      <c r="R33" s="294">
        <f>D33-E33</f>
        <v>0</v>
      </c>
      <c r="S33" s="5"/>
      <c r="T33" s="2"/>
    </row>
    <row r="34" spans="2:20" ht="30" customHeight="1">
      <c r="B34" s="115" t="s">
        <v>36</v>
      </c>
      <c r="C34" s="370">
        <v>69837406</v>
      </c>
      <c r="D34" s="437">
        <v>2014540</v>
      </c>
      <c r="E34" s="46">
        <v>2014540</v>
      </c>
      <c r="F34" s="92">
        <f t="shared" si="30"/>
        <v>167878</v>
      </c>
      <c r="G34" s="92">
        <f t="shared" si="30"/>
        <v>167878</v>
      </c>
      <c r="H34" s="92">
        <f t="shared" si="30"/>
        <v>167878</v>
      </c>
      <c r="I34" s="280">
        <f>E34-J34*8</f>
        <v>671516</v>
      </c>
      <c r="J34" s="281">
        <f>ROUNDDOWN($E34/12,0)</f>
        <v>167878</v>
      </c>
      <c r="K34" s="281">
        <f t="shared" ref="K34:Q34" si="32">J34</f>
        <v>167878</v>
      </c>
      <c r="L34" s="281">
        <f t="shared" si="32"/>
        <v>167878</v>
      </c>
      <c r="M34" s="281">
        <f t="shared" si="32"/>
        <v>167878</v>
      </c>
      <c r="N34" s="281">
        <f t="shared" si="32"/>
        <v>167878</v>
      </c>
      <c r="O34" s="281">
        <f t="shared" si="32"/>
        <v>167878</v>
      </c>
      <c r="P34" s="281">
        <f t="shared" si="32"/>
        <v>167878</v>
      </c>
      <c r="Q34" s="283">
        <f t="shared" si="32"/>
        <v>167878</v>
      </c>
      <c r="R34" s="294">
        <f>D34-E34</f>
        <v>0</v>
      </c>
      <c r="S34" s="4"/>
      <c r="T34" s="2"/>
    </row>
    <row r="35" spans="2:20" ht="30" customHeight="1">
      <c r="B35" s="116" t="s">
        <v>86</v>
      </c>
      <c r="C35" s="371">
        <v>17190000</v>
      </c>
      <c r="D35" s="438">
        <v>17190000</v>
      </c>
      <c r="E35" s="47">
        <v>17190000</v>
      </c>
      <c r="F35" s="92">
        <f t="shared" si="30"/>
        <v>1432500</v>
      </c>
      <c r="G35" s="92">
        <f t="shared" si="30"/>
        <v>1432500</v>
      </c>
      <c r="H35" s="92">
        <f t="shared" si="30"/>
        <v>1432500</v>
      </c>
      <c r="I35" s="280">
        <f>E35-J35*8</f>
        <v>5730000</v>
      </c>
      <c r="J35" s="281">
        <f>ROUNDDOWN($E35/12,0)</f>
        <v>1432500</v>
      </c>
      <c r="K35" s="281">
        <f t="shared" ref="K35:Q35" si="33">J35</f>
        <v>1432500</v>
      </c>
      <c r="L35" s="281">
        <f t="shared" si="33"/>
        <v>1432500</v>
      </c>
      <c r="M35" s="281">
        <f t="shared" si="33"/>
        <v>1432500</v>
      </c>
      <c r="N35" s="281">
        <f t="shared" si="33"/>
        <v>1432500</v>
      </c>
      <c r="O35" s="281">
        <f t="shared" si="33"/>
        <v>1432500</v>
      </c>
      <c r="P35" s="281">
        <f t="shared" si="33"/>
        <v>1432500</v>
      </c>
      <c r="Q35" s="283">
        <f t="shared" si="33"/>
        <v>1432500</v>
      </c>
      <c r="R35" s="294">
        <f>D35-E35</f>
        <v>0</v>
      </c>
      <c r="S35" s="4"/>
      <c r="T35" s="2"/>
    </row>
    <row r="36" spans="2:20" s="11" customFormat="1" ht="34.799999999999997" customHeight="1">
      <c r="B36" s="336" t="s">
        <v>27</v>
      </c>
      <c r="C36" s="372">
        <f>SUM(C33:C35)</f>
        <v>436256771</v>
      </c>
      <c r="D36" s="399">
        <v>32467000</v>
      </c>
      <c r="E36" s="400">
        <f>SUM(E33:E35)</f>
        <v>32466414</v>
      </c>
      <c r="F36" s="337">
        <f>SUM(F32:F35)</f>
        <v>2705534</v>
      </c>
      <c r="G36" s="338">
        <f>SUM(G32:G35)</f>
        <v>2705534</v>
      </c>
      <c r="H36" s="338">
        <f>SUM(H32:H35)</f>
        <v>2705534</v>
      </c>
      <c r="I36" s="339">
        <f>E36-J36*8</f>
        <v>10822142</v>
      </c>
      <c r="J36" s="330">
        <f>ROUNDDOWN($E36/12,0)</f>
        <v>2705534</v>
      </c>
      <c r="K36" s="330">
        <f t="shared" ref="K36:P36" si="34">J36</f>
        <v>2705534</v>
      </c>
      <c r="L36" s="331">
        <f t="shared" si="34"/>
        <v>2705534</v>
      </c>
      <c r="M36" s="340">
        <f t="shared" si="34"/>
        <v>2705534</v>
      </c>
      <c r="N36" s="341">
        <f t="shared" si="34"/>
        <v>2705534</v>
      </c>
      <c r="O36" s="341">
        <f t="shared" si="34"/>
        <v>2705534</v>
      </c>
      <c r="P36" s="340">
        <f t="shared" si="34"/>
        <v>2705534</v>
      </c>
      <c r="Q36" s="330">
        <f>P36</f>
        <v>2705534</v>
      </c>
      <c r="R36" s="374">
        <f>D36-E36</f>
        <v>586</v>
      </c>
      <c r="S36" s="418" t="s">
        <v>93</v>
      </c>
    </row>
    <row r="37" spans="2:20" s="11" customFormat="1" ht="30" customHeight="1" thickBot="1">
      <c r="B37" s="407"/>
      <c r="C37" s="408"/>
      <c r="D37" s="409">
        <f>SUM(D33:D35)</f>
        <v>32466414</v>
      </c>
      <c r="E37" s="410"/>
      <c r="F37" s="411"/>
      <c r="G37" s="412"/>
      <c r="H37" s="412"/>
      <c r="I37" s="413"/>
      <c r="J37" s="395"/>
      <c r="K37" s="395"/>
      <c r="L37" s="396"/>
      <c r="M37" s="414"/>
      <c r="N37" s="415"/>
      <c r="O37" s="415"/>
      <c r="P37" s="414"/>
      <c r="Q37" s="395"/>
      <c r="R37" s="417">
        <f>SUM(R33:R35)</f>
        <v>0</v>
      </c>
      <c r="S37" s="416"/>
    </row>
    <row r="38" spans="2:20" s="11" customFormat="1" ht="30" customHeight="1" thickTop="1">
      <c r="B38" s="401" t="s">
        <v>40</v>
      </c>
      <c r="C38" s="402">
        <f>+C30+C36</f>
        <v>6185816352</v>
      </c>
      <c r="D38" s="403">
        <f>+D30+D36</f>
        <v>260164000</v>
      </c>
      <c r="E38" s="342">
        <f>+E30+E36</f>
        <v>257843297</v>
      </c>
      <c r="F38" s="404">
        <f t="shared" ref="F38:Q38" si="35">+F30+F36</f>
        <v>21680213</v>
      </c>
      <c r="G38" s="404">
        <f t="shared" si="35"/>
        <v>21680213</v>
      </c>
      <c r="H38" s="404">
        <f t="shared" si="35"/>
        <v>21680213</v>
      </c>
      <c r="I38" s="405">
        <f t="shared" si="35"/>
        <v>85947809</v>
      </c>
      <c r="J38" s="405">
        <f t="shared" si="35"/>
        <v>21486936</v>
      </c>
      <c r="K38" s="405">
        <f t="shared" si="35"/>
        <v>21486936</v>
      </c>
      <c r="L38" s="405">
        <f t="shared" si="35"/>
        <v>21486936</v>
      </c>
      <c r="M38" s="405">
        <f t="shared" si="35"/>
        <v>21486936</v>
      </c>
      <c r="N38" s="405">
        <f t="shared" si="35"/>
        <v>21486936</v>
      </c>
      <c r="O38" s="405">
        <f t="shared" si="35"/>
        <v>21486936</v>
      </c>
      <c r="P38" s="405">
        <f t="shared" si="35"/>
        <v>21486936</v>
      </c>
      <c r="Q38" s="406">
        <f t="shared" si="35"/>
        <v>21486936</v>
      </c>
      <c r="R38" s="355">
        <f>R30+R36</f>
        <v>2320703</v>
      </c>
      <c r="S38" s="356"/>
    </row>
    <row r="39" spans="2:20" ht="18.600000000000001" customHeight="1">
      <c r="D39" s="127" t="s">
        <v>88</v>
      </c>
      <c r="R39" s="118"/>
    </row>
    <row r="42" spans="2:20">
      <c r="B42" s="25" t="s">
        <v>29</v>
      </c>
      <c r="C42" s="20">
        <f>SUM(C33:C34)</f>
        <v>419066771</v>
      </c>
      <c r="D42" s="20"/>
      <c r="E42" s="20">
        <f>SUM(F42:P42)</f>
        <v>0</v>
      </c>
      <c r="F42" s="20"/>
      <c r="G42" s="20"/>
      <c r="H42" s="20"/>
      <c r="I42" s="20"/>
      <c r="J42" s="20"/>
      <c r="K42" s="20"/>
      <c r="L42" s="20"/>
      <c r="M42" s="20"/>
      <c r="N42" s="20"/>
      <c r="O42" s="13"/>
      <c r="P42" s="14"/>
      <c r="Q42" s="13"/>
    </row>
  </sheetData>
  <mergeCells count="6">
    <mergeCell ref="S30:S31"/>
    <mergeCell ref="R4:R5"/>
    <mergeCell ref="B1:R1"/>
    <mergeCell ref="C3:R3"/>
    <mergeCell ref="F4:Q4"/>
    <mergeCell ref="S25:S26"/>
  </mergeCells>
  <phoneticPr fontId="4"/>
  <pageMargins left="0.70866141732283472" right="0.19685039370078741" top="7.874015748031496E-2" bottom="0.59055118110236227" header="0.70866141732283472" footer="0.51181102362204722"/>
  <pageSetup paperSize="9" scale="52" orientation="landscape" cellComments="asDisplayed" horizontalDpi="300" verticalDpi="300" r:id="rId1"/>
  <headerFooter alignWithMargins="0">
    <oddFooter>&amp;C&amp;Z&amp;F&amp;A</oddFooter>
  </headerFooter>
  <rowBreaks count="1" manualBreakCount="1">
    <brk id="35" min="1" max="18" man="1"/>
  </rowBreaks>
  <colBreaks count="1" manualBreakCount="1">
    <brk id="3" max="38" man="1"/>
  </colBreak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pageSetUpPr fitToPage="1"/>
  </sheetPr>
  <dimension ref="A1:U40"/>
  <sheetViews>
    <sheetView showGridLines="0" view="pageBreakPreview" topLeftCell="B28" zoomScale="90" zoomScaleNormal="85" zoomScaleSheetLayoutView="90" workbookViewId="0">
      <selection activeCell="C33" sqref="C33:E33"/>
    </sheetView>
  </sheetViews>
  <sheetFormatPr defaultColWidth="9" defaultRowHeight="13.2"/>
  <cols>
    <col min="1" max="1" width="9" style="7"/>
    <col min="2" max="2" width="18.6640625" style="25" customWidth="1"/>
    <col min="3" max="5" width="18.6640625" style="19" customWidth="1"/>
    <col min="6" max="8" width="16.6640625" style="19" hidden="1" customWidth="1"/>
    <col min="9" max="14" width="16.6640625" style="19" customWidth="1"/>
    <col min="15" max="15" width="16.6640625" style="7" customWidth="1"/>
    <col min="16" max="16" width="16.6640625" style="8" customWidth="1"/>
    <col min="17" max="17" width="16.6640625" style="7" customWidth="1"/>
    <col min="18" max="18" width="16.44140625" style="15" customWidth="1"/>
    <col min="19" max="19" width="22.77734375" style="7" customWidth="1"/>
    <col min="20" max="20" width="14.77734375" style="7" customWidth="1"/>
    <col min="21" max="16384" width="9" style="7"/>
  </cols>
  <sheetData>
    <row r="1" spans="1:20" ht="30.75" customHeight="1">
      <c r="A1" s="1"/>
      <c r="B1" s="513" t="s">
        <v>84</v>
      </c>
      <c r="C1" s="513"/>
      <c r="D1" s="513"/>
      <c r="E1" s="513"/>
      <c r="F1" s="513"/>
      <c r="G1" s="513"/>
      <c r="H1" s="513"/>
      <c r="I1" s="513"/>
      <c r="J1" s="513"/>
      <c r="K1" s="513"/>
      <c r="L1" s="513"/>
      <c r="M1" s="513"/>
      <c r="N1" s="513"/>
      <c r="O1" s="513"/>
      <c r="P1" s="513"/>
      <c r="Q1" s="513"/>
      <c r="R1" s="513"/>
      <c r="S1" s="52"/>
    </row>
    <row r="2" spans="1:20" ht="17.25" customHeight="1">
      <c r="A2" s="1"/>
      <c r="B2" s="53"/>
      <c r="C2" s="248"/>
      <c r="D2" s="248"/>
      <c r="E2" s="55"/>
      <c r="F2" s="55"/>
      <c r="G2" s="55"/>
      <c r="H2" s="55"/>
      <c r="I2" s="55"/>
      <c r="J2" s="55"/>
      <c r="K2" s="55"/>
      <c r="L2" s="55"/>
      <c r="M2" s="55"/>
      <c r="N2" s="55"/>
      <c r="O2" s="54"/>
      <c r="P2" s="56"/>
      <c r="Q2" s="54"/>
      <c r="R2" s="120" t="s">
        <v>55</v>
      </c>
      <c r="S2" s="119" t="s">
        <v>0</v>
      </c>
    </row>
    <row r="3" spans="1:20" ht="15" customHeight="1">
      <c r="B3" s="103" t="s">
        <v>1</v>
      </c>
      <c r="C3" s="514" t="s">
        <v>53</v>
      </c>
      <c r="D3" s="515"/>
      <c r="E3" s="515"/>
      <c r="F3" s="515"/>
      <c r="G3" s="515"/>
      <c r="H3" s="515"/>
      <c r="I3" s="515"/>
      <c r="J3" s="515"/>
      <c r="K3" s="515"/>
      <c r="L3" s="515"/>
      <c r="M3" s="515"/>
      <c r="N3" s="515"/>
      <c r="O3" s="515"/>
      <c r="P3" s="515"/>
      <c r="Q3" s="515"/>
      <c r="R3" s="515"/>
      <c r="S3" s="104"/>
    </row>
    <row r="4" spans="1:20" ht="17.25" customHeight="1">
      <c r="B4" s="105"/>
      <c r="C4" s="252" t="s">
        <v>81</v>
      </c>
      <c r="D4" s="496" t="s">
        <v>82</v>
      </c>
      <c r="E4" s="236" t="s">
        <v>38</v>
      </c>
      <c r="F4" s="517" t="s">
        <v>52</v>
      </c>
      <c r="G4" s="517"/>
      <c r="H4" s="517"/>
      <c r="I4" s="517"/>
      <c r="J4" s="517"/>
      <c r="K4" s="517"/>
      <c r="L4" s="517"/>
      <c r="M4" s="517"/>
      <c r="N4" s="517"/>
      <c r="O4" s="517"/>
      <c r="P4" s="517"/>
      <c r="Q4" s="518"/>
      <c r="R4" s="511" t="s">
        <v>32</v>
      </c>
      <c r="S4" s="9"/>
    </row>
    <row r="5" spans="1:20" ht="17.25" customHeight="1">
      <c r="B5" s="106" t="s">
        <v>2</v>
      </c>
      <c r="C5" s="253" t="s">
        <v>37</v>
      </c>
      <c r="D5" s="497"/>
      <c r="E5" s="237" t="s">
        <v>39</v>
      </c>
      <c r="F5" s="77" t="s">
        <v>41</v>
      </c>
      <c r="G5" s="78" t="s">
        <v>42</v>
      </c>
      <c r="H5" s="78" t="s">
        <v>43</v>
      </c>
      <c r="I5" s="27" t="s">
        <v>57</v>
      </c>
      <c r="J5" s="27" t="s">
        <v>44</v>
      </c>
      <c r="K5" s="27" t="s">
        <v>45</v>
      </c>
      <c r="L5" s="27" t="s">
        <v>46</v>
      </c>
      <c r="M5" s="27" t="s">
        <v>47</v>
      </c>
      <c r="N5" s="27" t="s">
        <v>48</v>
      </c>
      <c r="O5" s="27" t="s">
        <v>49</v>
      </c>
      <c r="P5" s="27" t="s">
        <v>50</v>
      </c>
      <c r="Q5" s="51" t="s">
        <v>51</v>
      </c>
      <c r="R5" s="512"/>
      <c r="S5" s="10" t="s">
        <v>33</v>
      </c>
    </row>
    <row r="6" spans="1:20" ht="30" customHeight="1">
      <c r="B6" s="107" t="s">
        <v>3</v>
      </c>
      <c r="C6" s="254"/>
      <c r="D6" s="238"/>
      <c r="E6" s="239"/>
      <c r="F6" s="79"/>
      <c r="G6" s="80"/>
      <c r="H6" s="80"/>
      <c r="I6" s="28"/>
      <c r="J6" s="28"/>
      <c r="K6" s="28"/>
      <c r="L6" s="29"/>
      <c r="M6" s="30"/>
      <c r="N6" s="31"/>
      <c r="O6" s="32"/>
      <c r="P6" s="33"/>
      <c r="Q6" s="50"/>
      <c r="R6" s="48"/>
      <c r="S6" s="3"/>
    </row>
    <row r="7" spans="1:20" ht="30" customHeight="1">
      <c r="B7" s="107" t="s">
        <v>4</v>
      </c>
      <c r="C7" s="245">
        <v>6303653</v>
      </c>
      <c r="D7" s="249">
        <v>0</v>
      </c>
      <c r="E7" s="255">
        <v>0</v>
      </c>
      <c r="F7" s="81">
        <v>0</v>
      </c>
      <c r="G7" s="82">
        <v>0</v>
      </c>
      <c r="H7" s="82">
        <v>0</v>
      </c>
      <c r="I7" s="60">
        <v>0</v>
      </c>
      <c r="J7" s="60">
        <v>0</v>
      </c>
      <c r="K7" s="60">
        <v>0</v>
      </c>
      <c r="L7" s="60">
        <v>0</v>
      </c>
      <c r="M7" s="72">
        <v>0</v>
      </c>
      <c r="N7" s="73">
        <f>L7+M7</f>
        <v>0</v>
      </c>
      <c r="O7" s="74">
        <v>0</v>
      </c>
      <c r="P7" s="75">
        <v>0</v>
      </c>
      <c r="Q7" s="68">
        <f>O7+P7</f>
        <v>0</v>
      </c>
      <c r="R7" s="76">
        <v>0</v>
      </c>
      <c r="S7" s="4"/>
    </row>
    <row r="8" spans="1:20" ht="30" customHeight="1">
      <c r="B8" s="107" t="s">
        <v>5</v>
      </c>
      <c r="C8" s="241">
        <f>SUM(C9:C10)</f>
        <v>54857978</v>
      </c>
      <c r="D8" s="244">
        <f>SUM(D9:D10)</f>
        <v>2494934</v>
      </c>
      <c r="E8" s="242">
        <f>SUM(E9:E10)</f>
        <v>2494934</v>
      </c>
      <c r="F8" s="83">
        <f t="shared" ref="F8:Q8" si="0">SUM(F9:F10)</f>
        <v>207911</v>
      </c>
      <c r="G8" s="84">
        <f t="shared" si="0"/>
        <v>207911</v>
      </c>
      <c r="H8" s="84">
        <f t="shared" si="0"/>
        <v>207911</v>
      </c>
      <c r="I8" s="69">
        <f t="shared" si="0"/>
        <v>831646</v>
      </c>
      <c r="J8" s="69">
        <f t="shared" si="0"/>
        <v>207911</v>
      </c>
      <c r="K8" s="69">
        <f t="shared" si="0"/>
        <v>207911</v>
      </c>
      <c r="L8" s="69">
        <f t="shared" si="0"/>
        <v>207911</v>
      </c>
      <c r="M8" s="69">
        <f t="shared" si="0"/>
        <v>207911</v>
      </c>
      <c r="N8" s="69">
        <f t="shared" si="0"/>
        <v>207911</v>
      </c>
      <c r="O8" s="69">
        <f t="shared" si="0"/>
        <v>207911</v>
      </c>
      <c r="P8" s="69">
        <f t="shared" si="0"/>
        <v>207911</v>
      </c>
      <c r="Q8" s="70">
        <f t="shared" si="0"/>
        <v>207911</v>
      </c>
      <c r="R8" s="71">
        <f>SUM(R10)</f>
        <v>0</v>
      </c>
      <c r="S8" s="4"/>
    </row>
    <row r="9" spans="1:20" ht="30" customHeight="1">
      <c r="B9" s="108" t="s">
        <v>6</v>
      </c>
      <c r="C9" s="256">
        <v>0</v>
      </c>
      <c r="D9" s="243">
        <v>0</v>
      </c>
      <c r="E9" s="45">
        <v>0</v>
      </c>
      <c r="F9" s="92">
        <f t="shared" ref="F9:H10" si="1">ROUNDDOWN($D9/12,0)</f>
        <v>0</v>
      </c>
      <c r="G9" s="92">
        <f t="shared" si="1"/>
        <v>0</v>
      </c>
      <c r="H9" s="92">
        <f t="shared" si="1"/>
        <v>0</v>
      </c>
      <c r="I9" s="280">
        <f>E9-J9*8</f>
        <v>0</v>
      </c>
      <c r="J9" s="281">
        <f>ROUNDDOWN($E9/12,0)</f>
        <v>0</v>
      </c>
      <c r="K9" s="281">
        <f>J9</f>
        <v>0</v>
      </c>
      <c r="L9" s="281">
        <f t="shared" ref="L9:Q10" si="2">K9</f>
        <v>0</v>
      </c>
      <c r="M9" s="281">
        <f t="shared" si="2"/>
        <v>0</v>
      </c>
      <c r="N9" s="281">
        <f t="shared" si="2"/>
        <v>0</v>
      </c>
      <c r="O9" s="281">
        <f t="shared" si="2"/>
        <v>0</v>
      </c>
      <c r="P9" s="281">
        <f t="shared" si="2"/>
        <v>0</v>
      </c>
      <c r="Q9" s="302">
        <f t="shared" si="2"/>
        <v>0</v>
      </c>
      <c r="R9" s="303">
        <f>D9-E9</f>
        <v>0</v>
      </c>
      <c r="S9" s="4"/>
    </row>
    <row r="10" spans="1:20" ht="30" customHeight="1">
      <c r="B10" s="108" t="s">
        <v>7</v>
      </c>
      <c r="C10" s="256">
        <v>54857978</v>
      </c>
      <c r="D10" s="243">
        <v>2494934</v>
      </c>
      <c r="E10" s="45">
        <v>2494934</v>
      </c>
      <c r="F10" s="92">
        <f t="shared" si="1"/>
        <v>207911</v>
      </c>
      <c r="G10" s="92">
        <f t="shared" si="1"/>
        <v>207911</v>
      </c>
      <c r="H10" s="92">
        <f t="shared" si="1"/>
        <v>207911</v>
      </c>
      <c r="I10" s="280">
        <f>E10-J10*8</f>
        <v>831646</v>
      </c>
      <c r="J10" s="281">
        <f>ROUNDDOWN($E10/12,0)</f>
        <v>207911</v>
      </c>
      <c r="K10" s="281">
        <f>J10</f>
        <v>207911</v>
      </c>
      <c r="L10" s="281">
        <f t="shared" si="2"/>
        <v>207911</v>
      </c>
      <c r="M10" s="281">
        <f t="shared" si="2"/>
        <v>207911</v>
      </c>
      <c r="N10" s="281">
        <f t="shared" si="2"/>
        <v>207911</v>
      </c>
      <c r="O10" s="281">
        <f t="shared" si="2"/>
        <v>207911</v>
      </c>
      <c r="P10" s="281">
        <f t="shared" si="2"/>
        <v>207911</v>
      </c>
      <c r="Q10" s="302">
        <f t="shared" si="2"/>
        <v>207911</v>
      </c>
      <c r="R10" s="303">
        <f>D10-E10</f>
        <v>0</v>
      </c>
      <c r="S10" s="5"/>
      <c r="T10" s="2" t="e">
        <f>SUM(#REF!,#REF!,O10,P10)</f>
        <v>#REF!</v>
      </c>
    </row>
    <row r="11" spans="1:20" ht="30" customHeight="1">
      <c r="B11" s="107" t="s">
        <v>8</v>
      </c>
      <c r="C11" s="257">
        <f>SUM(C12:C18)</f>
        <v>1062248388</v>
      </c>
      <c r="D11" s="250">
        <f>SUM(D12:D18)</f>
        <v>36987744</v>
      </c>
      <c r="E11" s="258">
        <f>SUM(E12:E18)</f>
        <v>36987744</v>
      </c>
      <c r="F11" s="83">
        <f t="shared" ref="F11:Q11" si="3">SUM(F12:F18)</f>
        <v>3082308</v>
      </c>
      <c r="G11" s="84">
        <f t="shared" si="3"/>
        <v>3082308</v>
      </c>
      <c r="H11" s="84">
        <f t="shared" si="3"/>
        <v>3082308</v>
      </c>
      <c r="I11" s="69">
        <f t="shared" si="3"/>
        <v>12329280</v>
      </c>
      <c r="J11" s="69">
        <f t="shared" si="3"/>
        <v>3082308</v>
      </c>
      <c r="K11" s="69">
        <f t="shared" si="3"/>
        <v>3082308</v>
      </c>
      <c r="L11" s="69">
        <f t="shared" si="3"/>
        <v>3082308</v>
      </c>
      <c r="M11" s="69">
        <f t="shared" si="3"/>
        <v>3082308</v>
      </c>
      <c r="N11" s="69">
        <f t="shared" si="3"/>
        <v>3082308</v>
      </c>
      <c r="O11" s="69">
        <f t="shared" si="3"/>
        <v>3082308</v>
      </c>
      <c r="P11" s="69">
        <f t="shared" si="3"/>
        <v>3082308</v>
      </c>
      <c r="Q11" s="70">
        <f t="shared" si="3"/>
        <v>3082308</v>
      </c>
      <c r="R11" s="71">
        <f>D11-E11</f>
        <v>0</v>
      </c>
      <c r="S11" s="5"/>
    </row>
    <row r="12" spans="1:20" ht="30" customHeight="1">
      <c r="B12" s="108" t="s">
        <v>9</v>
      </c>
      <c r="C12" s="256">
        <v>17739372</v>
      </c>
      <c r="D12" s="243">
        <v>853665</v>
      </c>
      <c r="E12" s="45">
        <v>853665</v>
      </c>
      <c r="F12" s="92">
        <f t="shared" ref="F12:H18" si="4">ROUNDDOWN($D12/12,0)</f>
        <v>71138</v>
      </c>
      <c r="G12" s="92">
        <f t="shared" si="4"/>
        <v>71138</v>
      </c>
      <c r="H12" s="92">
        <f t="shared" si="4"/>
        <v>71138</v>
      </c>
      <c r="I12" s="280">
        <f t="shared" ref="I12:I18" si="5">E12-J12*8</f>
        <v>284561</v>
      </c>
      <c r="J12" s="281">
        <f t="shared" ref="J12:J18" si="6">ROUNDDOWN($E12/12,0)</f>
        <v>71138</v>
      </c>
      <c r="K12" s="281">
        <f t="shared" ref="K12:Q12" si="7">J12</f>
        <v>71138</v>
      </c>
      <c r="L12" s="281">
        <f t="shared" si="7"/>
        <v>71138</v>
      </c>
      <c r="M12" s="281">
        <f t="shared" si="7"/>
        <v>71138</v>
      </c>
      <c r="N12" s="281">
        <f t="shared" si="7"/>
        <v>71138</v>
      </c>
      <c r="O12" s="281">
        <f t="shared" si="7"/>
        <v>71138</v>
      </c>
      <c r="P12" s="281">
        <f t="shared" si="7"/>
        <v>71138</v>
      </c>
      <c r="Q12" s="302">
        <f t="shared" si="7"/>
        <v>71138</v>
      </c>
      <c r="R12" s="303">
        <f t="shared" ref="R12:R28" si="8">D12-E12</f>
        <v>0</v>
      </c>
      <c r="S12" s="5"/>
      <c r="T12" s="2" t="e">
        <f>SUM(#REF!,#REF!,O12,P12)</f>
        <v>#REF!</v>
      </c>
    </row>
    <row r="13" spans="1:20" ht="30" customHeight="1">
      <c r="B13" s="108" t="s">
        <v>10</v>
      </c>
      <c r="C13" s="256">
        <v>163170802</v>
      </c>
      <c r="D13" s="243">
        <v>6549387</v>
      </c>
      <c r="E13" s="45">
        <v>6549387</v>
      </c>
      <c r="F13" s="92">
        <f t="shared" si="4"/>
        <v>545782</v>
      </c>
      <c r="G13" s="92">
        <f t="shared" si="4"/>
        <v>545782</v>
      </c>
      <c r="H13" s="92">
        <f t="shared" si="4"/>
        <v>545782</v>
      </c>
      <c r="I13" s="280">
        <f t="shared" si="5"/>
        <v>2183131</v>
      </c>
      <c r="J13" s="281">
        <f t="shared" si="6"/>
        <v>545782</v>
      </c>
      <c r="K13" s="281">
        <f t="shared" ref="K13:Q13" si="9">J13</f>
        <v>545782</v>
      </c>
      <c r="L13" s="281">
        <f t="shared" si="9"/>
        <v>545782</v>
      </c>
      <c r="M13" s="281">
        <f t="shared" si="9"/>
        <v>545782</v>
      </c>
      <c r="N13" s="281">
        <f t="shared" si="9"/>
        <v>545782</v>
      </c>
      <c r="O13" s="281">
        <f t="shared" si="9"/>
        <v>545782</v>
      </c>
      <c r="P13" s="281">
        <f t="shared" si="9"/>
        <v>545782</v>
      </c>
      <c r="Q13" s="302">
        <f t="shared" si="9"/>
        <v>545782</v>
      </c>
      <c r="R13" s="303">
        <f t="shared" si="8"/>
        <v>0</v>
      </c>
      <c r="S13" s="5"/>
      <c r="T13" s="2" t="e">
        <f>SUM(#REF!,#REF!,O13,P13)</f>
        <v>#REF!</v>
      </c>
    </row>
    <row r="14" spans="1:20" ht="30" customHeight="1">
      <c r="B14" s="108" t="s">
        <v>11</v>
      </c>
      <c r="C14" s="256">
        <v>24505672</v>
      </c>
      <c r="D14" s="243">
        <v>834714</v>
      </c>
      <c r="E14" s="45">
        <v>834714</v>
      </c>
      <c r="F14" s="92">
        <f t="shared" si="4"/>
        <v>69559</v>
      </c>
      <c r="G14" s="92">
        <f t="shared" si="4"/>
        <v>69559</v>
      </c>
      <c r="H14" s="92">
        <f t="shared" si="4"/>
        <v>69559</v>
      </c>
      <c r="I14" s="280">
        <f t="shared" si="5"/>
        <v>278242</v>
      </c>
      <c r="J14" s="281">
        <f t="shared" si="6"/>
        <v>69559</v>
      </c>
      <c r="K14" s="281">
        <f t="shared" ref="K14:Q14" si="10">J14</f>
        <v>69559</v>
      </c>
      <c r="L14" s="281">
        <f t="shared" si="10"/>
        <v>69559</v>
      </c>
      <c r="M14" s="281">
        <f t="shared" si="10"/>
        <v>69559</v>
      </c>
      <c r="N14" s="281">
        <f t="shared" si="10"/>
        <v>69559</v>
      </c>
      <c r="O14" s="281">
        <f t="shared" si="10"/>
        <v>69559</v>
      </c>
      <c r="P14" s="281">
        <f t="shared" si="10"/>
        <v>69559</v>
      </c>
      <c r="Q14" s="302">
        <f t="shared" si="10"/>
        <v>69559</v>
      </c>
      <c r="R14" s="303">
        <f t="shared" si="8"/>
        <v>0</v>
      </c>
      <c r="S14" s="5"/>
      <c r="T14" s="2" t="e">
        <f>SUM(#REF!,#REF!,O14,P14)</f>
        <v>#REF!</v>
      </c>
    </row>
    <row r="15" spans="1:20" ht="30" customHeight="1">
      <c r="B15" s="108" t="s">
        <v>12</v>
      </c>
      <c r="C15" s="256">
        <v>163452016</v>
      </c>
      <c r="D15" s="243">
        <v>6023206</v>
      </c>
      <c r="E15" s="45">
        <v>6023206</v>
      </c>
      <c r="F15" s="92">
        <f t="shared" si="4"/>
        <v>501933</v>
      </c>
      <c r="G15" s="92">
        <f t="shared" si="4"/>
        <v>501933</v>
      </c>
      <c r="H15" s="92">
        <f t="shared" si="4"/>
        <v>501933</v>
      </c>
      <c r="I15" s="280">
        <f t="shared" si="5"/>
        <v>2007742</v>
      </c>
      <c r="J15" s="281">
        <f t="shared" si="6"/>
        <v>501933</v>
      </c>
      <c r="K15" s="281">
        <f t="shared" ref="K15:Q15" si="11">J15</f>
        <v>501933</v>
      </c>
      <c r="L15" s="281">
        <f t="shared" si="11"/>
        <v>501933</v>
      </c>
      <c r="M15" s="281">
        <f t="shared" si="11"/>
        <v>501933</v>
      </c>
      <c r="N15" s="281">
        <f t="shared" si="11"/>
        <v>501933</v>
      </c>
      <c r="O15" s="281">
        <f t="shared" si="11"/>
        <v>501933</v>
      </c>
      <c r="P15" s="281">
        <f t="shared" si="11"/>
        <v>501933</v>
      </c>
      <c r="Q15" s="302">
        <f t="shared" si="11"/>
        <v>501933</v>
      </c>
      <c r="R15" s="303">
        <f t="shared" si="8"/>
        <v>0</v>
      </c>
      <c r="S15" s="5"/>
      <c r="T15" s="2" t="e">
        <f>SUM(#REF!,#REF!,O15,P15)</f>
        <v>#REF!</v>
      </c>
    </row>
    <row r="16" spans="1:20" ht="30" customHeight="1">
      <c r="B16" s="108" t="s">
        <v>13</v>
      </c>
      <c r="C16" s="256">
        <v>66750851</v>
      </c>
      <c r="D16" s="243">
        <v>1571877</v>
      </c>
      <c r="E16" s="45">
        <v>1571877</v>
      </c>
      <c r="F16" s="92">
        <f t="shared" si="4"/>
        <v>130989</v>
      </c>
      <c r="G16" s="92">
        <f t="shared" si="4"/>
        <v>130989</v>
      </c>
      <c r="H16" s="92">
        <f t="shared" si="4"/>
        <v>130989</v>
      </c>
      <c r="I16" s="280">
        <f t="shared" si="5"/>
        <v>523965</v>
      </c>
      <c r="J16" s="281">
        <f t="shared" si="6"/>
        <v>130989</v>
      </c>
      <c r="K16" s="281">
        <f t="shared" ref="K16:Q16" si="12">J16</f>
        <v>130989</v>
      </c>
      <c r="L16" s="281">
        <f t="shared" si="12"/>
        <v>130989</v>
      </c>
      <c r="M16" s="281">
        <f t="shared" si="12"/>
        <v>130989</v>
      </c>
      <c r="N16" s="281">
        <f t="shared" si="12"/>
        <v>130989</v>
      </c>
      <c r="O16" s="281">
        <f t="shared" si="12"/>
        <v>130989</v>
      </c>
      <c r="P16" s="281">
        <f t="shared" si="12"/>
        <v>130989</v>
      </c>
      <c r="Q16" s="302">
        <f t="shared" si="12"/>
        <v>130989</v>
      </c>
      <c r="R16" s="303">
        <f t="shared" si="8"/>
        <v>0</v>
      </c>
      <c r="S16" s="5"/>
      <c r="T16" s="2" t="e">
        <f>SUM(#REF!,#REF!,O16,P16)</f>
        <v>#REF!</v>
      </c>
    </row>
    <row r="17" spans="2:21" ht="30" customHeight="1">
      <c r="B17" s="108" t="s">
        <v>14</v>
      </c>
      <c r="C17" s="256">
        <v>407090014</v>
      </c>
      <c r="D17" s="243">
        <v>13202659</v>
      </c>
      <c r="E17" s="45">
        <v>13202659</v>
      </c>
      <c r="F17" s="92">
        <f t="shared" si="4"/>
        <v>1100221</v>
      </c>
      <c r="G17" s="92">
        <f t="shared" si="4"/>
        <v>1100221</v>
      </c>
      <c r="H17" s="92">
        <f t="shared" si="4"/>
        <v>1100221</v>
      </c>
      <c r="I17" s="280">
        <f t="shared" si="5"/>
        <v>4400891</v>
      </c>
      <c r="J17" s="281">
        <f t="shared" si="6"/>
        <v>1100221</v>
      </c>
      <c r="K17" s="281">
        <f t="shared" ref="K17:Q17" si="13">J17</f>
        <v>1100221</v>
      </c>
      <c r="L17" s="281">
        <f t="shared" si="13"/>
        <v>1100221</v>
      </c>
      <c r="M17" s="281">
        <f t="shared" si="13"/>
        <v>1100221</v>
      </c>
      <c r="N17" s="281">
        <f t="shared" si="13"/>
        <v>1100221</v>
      </c>
      <c r="O17" s="281">
        <f t="shared" si="13"/>
        <v>1100221</v>
      </c>
      <c r="P17" s="281">
        <f t="shared" si="13"/>
        <v>1100221</v>
      </c>
      <c r="Q17" s="302">
        <f t="shared" si="13"/>
        <v>1100221</v>
      </c>
      <c r="R17" s="303">
        <f t="shared" si="8"/>
        <v>0</v>
      </c>
      <c r="S17" s="5"/>
      <c r="T17" s="2" t="e">
        <f>SUM(#REF!,#REF!,O17,P17)</f>
        <v>#REF!</v>
      </c>
    </row>
    <row r="18" spans="2:21" ht="30" customHeight="1">
      <c r="B18" s="108" t="s">
        <v>15</v>
      </c>
      <c r="C18" s="256">
        <v>219539661</v>
      </c>
      <c r="D18" s="243">
        <v>7952236</v>
      </c>
      <c r="E18" s="45">
        <v>7952236</v>
      </c>
      <c r="F18" s="92">
        <f t="shared" si="4"/>
        <v>662686</v>
      </c>
      <c r="G18" s="92">
        <f t="shared" si="4"/>
        <v>662686</v>
      </c>
      <c r="H18" s="92">
        <f t="shared" si="4"/>
        <v>662686</v>
      </c>
      <c r="I18" s="280">
        <f t="shared" si="5"/>
        <v>2650748</v>
      </c>
      <c r="J18" s="281">
        <f t="shared" si="6"/>
        <v>662686</v>
      </c>
      <c r="K18" s="281">
        <f t="shared" ref="K18:Q18" si="14">J18</f>
        <v>662686</v>
      </c>
      <c r="L18" s="281">
        <f t="shared" si="14"/>
        <v>662686</v>
      </c>
      <c r="M18" s="281">
        <f t="shared" si="14"/>
        <v>662686</v>
      </c>
      <c r="N18" s="281">
        <f t="shared" si="14"/>
        <v>662686</v>
      </c>
      <c r="O18" s="281">
        <f t="shared" si="14"/>
        <v>662686</v>
      </c>
      <c r="P18" s="281">
        <f t="shared" si="14"/>
        <v>662686</v>
      </c>
      <c r="Q18" s="302">
        <f t="shared" si="14"/>
        <v>662686</v>
      </c>
      <c r="R18" s="303">
        <f t="shared" si="8"/>
        <v>0</v>
      </c>
      <c r="S18" s="5"/>
      <c r="T18" s="2" t="e">
        <f>SUM(#REF!,#REF!,O18,P18)</f>
        <v>#REF!</v>
      </c>
    </row>
    <row r="19" spans="2:21" ht="30" customHeight="1">
      <c r="B19" s="107" t="s">
        <v>16</v>
      </c>
      <c r="C19" s="257">
        <f>SUM(C20:C26)</f>
        <v>691469372</v>
      </c>
      <c r="D19" s="250">
        <f>SUM(D20:D26)</f>
        <v>12673014</v>
      </c>
      <c r="E19" s="258">
        <f>SUM(E20:E26)</f>
        <v>12617884</v>
      </c>
      <c r="F19" s="83">
        <f t="shared" ref="F19:Q19" si="15">SUM(F20:F26)</f>
        <v>1056083</v>
      </c>
      <c r="G19" s="84">
        <f t="shared" si="15"/>
        <v>1056083</v>
      </c>
      <c r="H19" s="84">
        <f t="shared" si="15"/>
        <v>1056083</v>
      </c>
      <c r="I19" s="69">
        <f t="shared" si="15"/>
        <v>4205980</v>
      </c>
      <c r="J19" s="69">
        <f t="shared" si="15"/>
        <v>1051488</v>
      </c>
      <c r="K19" s="69">
        <f t="shared" si="15"/>
        <v>1051488</v>
      </c>
      <c r="L19" s="69">
        <f t="shared" si="15"/>
        <v>1051488</v>
      </c>
      <c r="M19" s="69">
        <f t="shared" si="15"/>
        <v>1051488</v>
      </c>
      <c r="N19" s="69">
        <f t="shared" si="15"/>
        <v>1051488</v>
      </c>
      <c r="O19" s="69">
        <f t="shared" si="15"/>
        <v>1051488</v>
      </c>
      <c r="P19" s="69">
        <f t="shared" si="15"/>
        <v>1051488</v>
      </c>
      <c r="Q19" s="70">
        <f t="shared" si="15"/>
        <v>1051488</v>
      </c>
      <c r="R19" s="71">
        <f t="shared" si="8"/>
        <v>55130</v>
      </c>
      <c r="S19" s="5"/>
    </row>
    <row r="20" spans="2:21" ht="30" customHeight="1">
      <c r="B20" s="108" t="s">
        <v>17</v>
      </c>
      <c r="C20" s="256">
        <v>86915199</v>
      </c>
      <c r="D20" s="243">
        <v>1004640</v>
      </c>
      <c r="E20" s="45">
        <v>1004640</v>
      </c>
      <c r="F20" s="92">
        <f t="shared" ref="F20:H28" si="16">ROUNDDOWN($D20/12,0)</f>
        <v>83720</v>
      </c>
      <c r="G20" s="92">
        <f t="shared" si="16"/>
        <v>83720</v>
      </c>
      <c r="H20" s="92">
        <f t="shared" si="16"/>
        <v>83720</v>
      </c>
      <c r="I20" s="280">
        <f t="shared" ref="I20:I28" si="17">E20-J20*8</f>
        <v>334880</v>
      </c>
      <c r="J20" s="281">
        <f t="shared" ref="J20:J28" si="18">ROUNDDOWN($E20/12,0)</f>
        <v>83720</v>
      </c>
      <c r="K20" s="281">
        <f t="shared" ref="K20:Q20" si="19">J20</f>
        <v>83720</v>
      </c>
      <c r="L20" s="281">
        <f t="shared" si="19"/>
        <v>83720</v>
      </c>
      <c r="M20" s="281">
        <f t="shared" si="19"/>
        <v>83720</v>
      </c>
      <c r="N20" s="281">
        <f t="shared" si="19"/>
        <v>83720</v>
      </c>
      <c r="O20" s="281">
        <f t="shared" si="19"/>
        <v>83720</v>
      </c>
      <c r="P20" s="281">
        <f t="shared" si="19"/>
        <v>83720</v>
      </c>
      <c r="Q20" s="302">
        <f t="shared" si="19"/>
        <v>83720</v>
      </c>
      <c r="R20" s="303">
        <f t="shared" si="8"/>
        <v>0</v>
      </c>
      <c r="S20" s="5"/>
      <c r="T20" s="2" t="e">
        <f>SUM(#REF!,#REF!,O20,P20)</f>
        <v>#REF!</v>
      </c>
    </row>
    <row r="21" spans="2:21" ht="30" customHeight="1">
      <c r="B21" s="108" t="s">
        <v>18</v>
      </c>
      <c r="C21" s="256">
        <v>79959007</v>
      </c>
      <c r="D21" s="243">
        <v>710693</v>
      </c>
      <c r="E21" s="45">
        <v>710693</v>
      </c>
      <c r="F21" s="92">
        <f t="shared" si="16"/>
        <v>59224</v>
      </c>
      <c r="G21" s="92">
        <f t="shared" si="16"/>
        <v>59224</v>
      </c>
      <c r="H21" s="92">
        <f t="shared" si="16"/>
        <v>59224</v>
      </c>
      <c r="I21" s="280">
        <f t="shared" si="17"/>
        <v>236901</v>
      </c>
      <c r="J21" s="281">
        <f t="shared" si="18"/>
        <v>59224</v>
      </c>
      <c r="K21" s="281">
        <f t="shared" ref="K21:Q21" si="20">J21</f>
        <v>59224</v>
      </c>
      <c r="L21" s="281">
        <f t="shared" si="20"/>
        <v>59224</v>
      </c>
      <c r="M21" s="281">
        <f t="shared" si="20"/>
        <v>59224</v>
      </c>
      <c r="N21" s="281">
        <f t="shared" si="20"/>
        <v>59224</v>
      </c>
      <c r="O21" s="281">
        <f t="shared" si="20"/>
        <v>59224</v>
      </c>
      <c r="P21" s="281">
        <f t="shared" si="20"/>
        <v>59224</v>
      </c>
      <c r="Q21" s="302">
        <f t="shared" si="20"/>
        <v>59224</v>
      </c>
      <c r="R21" s="303">
        <f t="shared" si="8"/>
        <v>0</v>
      </c>
      <c r="S21" s="5"/>
      <c r="T21" s="2" t="e">
        <f>SUM(#REF!,#REF!,O21,P21)</f>
        <v>#REF!</v>
      </c>
    </row>
    <row r="22" spans="2:21" ht="30" customHeight="1">
      <c r="B22" s="108" t="s">
        <v>19</v>
      </c>
      <c r="C22" s="256">
        <v>13825107</v>
      </c>
      <c r="D22" s="243">
        <v>104941</v>
      </c>
      <c r="E22" s="45">
        <v>104941</v>
      </c>
      <c r="F22" s="92">
        <f t="shared" si="16"/>
        <v>8745</v>
      </c>
      <c r="G22" s="92">
        <f t="shared" si="16"/>
        <v>8745</v>
      </c>
      <c r="H22" s="92">
        <f t="shared" si="16"/>
        <v>8745</v>
      </c>
      <c r="I22" s="280">
        <f t="shared" si="17"/>
        <v>34981</v>
      </c>
      <c r="J22" s="281">
        <f t="shared" si="18"/>
        <v>8745</v>
      </c>
      <c r="K22" s="281">
        <f t="shared" ref="K22:Q22" si="21">J22</f>
        <v>8745</v>
      </c>
      <c r="L22" s="281">
        <f t="shared" si="21"/>
        <v>8745</v>
      </c>
      <c r="M22" s="281">
        <f t="shared" si="21"/>
        <v>8745</v>
      </c>
      <c r="N22" s="281">
        <f t="shared" si="21"/>
        <v>8745</v>
      </c>
      <c r="O22" s="281">
        <f t="shared" si="21"/>
        <v>8745</v>
      </c>
      <c r="P22" s="281">
        <f t="shared" si="21"/>
        <v>8745</v>
      </c>
      <c r="Q22" s="302">
        <f t="shared" si="21"/>
        <v>8745</v>
      </c>
      <c r="R22" s="303">
        <f t="shared" si="8"/>
        <v>0</v>
      </c>
      <c r="S22" s="5"/>
      <c r="T22" s="2" t="e">
        <f>SUM(#REF!,#REF!,O22,P22)</f>
        <v>#REF!</v>
      </c>
    </row>
    <row r="23" spans="2:21" ht="30" customHeight="1">
      <c r="B23" s="108" t="s">
        <v>20</v>
      </c>
      <c r="C23" s="256">
        <v>939815</v>
      </c>
      <c r="D23" s="243">
        <v>3048</v>
      </c>
      <c r="E23" s="45">
        <v>2908</v>
      </c>
      <c r="F23" s="92">
        <f t="shared" si="16"/>
        <v>254</v>
      </c>
      <c r="G23" s="92">
        <f t="shared" si="16"/>
        <v>254</v>
      </c>
      <c r="H23" s="92">
        <f t="shared" si="16"/>
        <v>254</v>
      </c>
      <c r="I23" s="280">
        <f t="shared" si="17"/>
        <v>972</v>
      </c>
      <c r="J23" s="281">
        <f t="shared" si="18"/>
        <v>242</v>
      </c>
      <c r="K23" s="281">
        <f t="shared" ref="K23:Q23" si="22">J23</f>
        <v>242</v>
      </c>
      <c r="L23" s="281">
        <f t="shared" si="22"/>
        <v>242</v>
      </c>
      <c r="M23" s="281">
        <f t="shared" si="22"/>
        <v>242</v>
      </c>
      <c r="N23" s="281">
        <f t="shared" si="22"/>
        <v>242</v>
      </c>
      <c r="O23" s="281">
        <f t="shared" si="22"/>
        <v>242</v>
      </c>
      <c r="P23" s="281">
        <f t="shared" si="22"/>
        <v>242</v>
      </c>
      <c r="Q23" s="302">
        <f t="shared" si="22"/>
        <v>242</v>
      </c>
      <c r="R23" s="303">
        <f t="shared" si="8"/>
        <v>140</v>
      </c>
      <c r="S23" s="5"/>
      <c r="T23" s="2" t="e">
        <f>SUM(#REF!,#REF!,O23,P23)</f>
        <v>#REF!</v>
      </c>
    </row>
    <row r="24" spans="2:21" ht="30" customHeight="1">
      <c r="B24" s="108" t="s">
        <v>21</v>
      </c>
      <c r="C24" s="256">
        <v>0</v>
      </c>
      <c r="D24" s="243">
        <v>0</v>
      </c>
      <c r="E24" s="45">
        <v>0</v>
      </c>
      <c r="F24" s="92">
        <f t="shared" si="16"/>
        <v>0</v>
      </c>
      <c r="G24" s="92">
        <f t="shared" si="16"/>
        <v>0</v>
      </c>
      <c r="H24" s="92">
        <f t="shared" si="16"/>
        <v>0</v>
      </c>
      <c r="I24" s="280">
        <f t="shared" si="17"/>
        <v>0</v>
      </c>
      <c r="J24" s="281">
        <f t="shared" si="18"/>
        <v>0</v>
      </c>
      <c r="K24" s="281">
        <f t="shared" ref="K24:Q24" si="23">J24</f>
        <v>0</v>
      </c>
      <c r="L24" s="281">
        <f t="shared" si="23"/>
        <v>0</v>
      </c>
      <c r="M24" s="281">
        <f t="shared" si="23"/>
        <v>0</v>
      </c>
      <c r="N24" s="281">
        <f t="shared" si="23"/>
        <v>0</v>
      </c>
      <c r="O24" s="281">
        <f t="shared" si="23"/>
        <v>0</v>
      </c>
      <c r="P24" s="281">
        <f t="shared" si="23"/>
        <v>0</v>
      </c>
      <c r="Q24" s="302">
        <f t="shared" si="23"/>
        <v>0</v>
      </c>
      <c r="R24" s="303">
        <f t="shared" si="8"/>
        <v>0</v>
      </c>
      <c r="S24" s="5"/>
      <c r="T24" s="2" t="e">
        <f>SUM(#REF!,#REF!,O24,P24)</f>
        <v>#REF!</v>
      </c>
    </row>
    <row r="25" spans="2:21" ht="30" customHeight="1">
      <c r="B25" s="108" t="s">
        <v>22</v>
      </c>
      <c r="C25" s="256">
        <v>160839281</v>
      </c>
      <c r="D25" s="243">
        <v>2788640</v>
      </c>
      <c r="E25" s="45">
        <v>2510540</v>
      </c>
      <c r="F25" s="92">
        <f t="shared" si="16"/>
        <v>232386</v>
      </c>
      <c r="G25" s="92">
        <f t="shared" si="16"/>
        <v>232386</v>
      </c>
      <c r="H25" s="92">
        <f t="shared" si="16"/>
        <v>232386</v>
      </c>
      <c r="I25" s="280">
        <f t="shared" si="17"/>
        <v>836852</v>
      </c>
      <c r="J25" s="281">
        <f t="shared" si="18"/>
        <v>209211</v>
      </c>
      <c r="K25" s="281">
        <f t="shared" ref="K25:Q25" si="24">J25</f>
        <v>209211</v>
      </c>
      <c r="L25" s="281">
        <f t="shared" si="24"/>
        <v>209211</v>
      </c>
      <c r="M25" s="281">
        <f t="shared" si="24"/>
        <v>209211</v>
      </c>
      <c r="N25" s="281">
        <f t="shared" si="24"/>
        <v>209211</v>
      </c>
      <c r="O25" s="281">
        <f t="shared" si="24"/>
        <v>209211</v>
      </c>
      <c r="P25" s="281">
        <f t="shared" si="24"/>
        <v>209211</v>
      </c>
      <c r="Q25" s="302">
        <f t="shared" si="24"/>
        <v>209211</v>
      </c>
      <c r="R25" s="303">
        <f t="shared" si="8"/>
        <v>278100</v>
      </c>
      <c r="S25" s="519" t="s">
        <v>97</v>
      </c>
      <c r="T25" s="2" t="e">
        <f>SUM(#REF!,#REF!,O25,P25)</f>
        <v>#REF!</v>
      </c>
    </row>
    <row r="26" spans="2:21" ht="30" customHeight="1">
      <c r="B26" s="108" t="s">
        <v>23</v>
      </c>
      <c r="C26" s="256">
        <v>348990963</v>
      </c>
      <c r="D26" s="243">
        <v>8061052</v>
      </c>
      <c r="E26" s="45">
        <v>8284162</v>
      </c>
      <c r="F26" s="92">
        <f t="shared" si="16"/>
        <v>671754</v>
      </c>
      <c r="G26" s="92">
        <f t="shared" si="16"/>
        <v>671754</v>
      </c>
      <c r="H26" s="92">
        <f t="shared" si="16"/>
        <v>671754</v>
      </c>
      <c r="I26" s="280">
        <f t="shared" si="17"/>
        <v>2761394</v>
      </c>
      <c r="J26" s="281">
        <f t="shared" si="18"/>
        <v>690346</v>
      </c>
      <c r="K26" s="281">
        <f t="shared" ref="K26:Q28" si="25">J26</f>
        <v>690346</v>
      </c>
      <c r="L26" s="281">
        <f t="shared" si="25"/>
        <v>690346</v>
      </c>
      <c r="M26" s="281">
        <f t="shared" si="25"/>
        <v>690346</v>
      </c>
      <c r="N26" s="281">
        <f t="shared" si="25"/>
        <v>690346</v>
      </c>
      <c r="O26" s="281">
        <f t="shared" si="25"/>
        <v>690346</v>
      </c>
      <c r="P26" s="281">
        <f t="shared" si="25"/>
        <v>690346</v>
      </c>
      <c r="Q26" s="302">
        <f t="shared" si="25"/>
        <v>690346</v>
      </c>
      <c r="R26" s="303">
        <f t="shared" si="8"/>
        <v>-223110</v>
      </c>
      <c r="S26" s="520"/>
      <c r="T26" s="2" t="e">
        <f>SUM(#REF!,#REF!,O26,P26)</f>
        <v>#REF!</v>
      </c>
    </row>
    <row r="27" spans="2:21" s="16" customFormat="1" ht="30" customHeight="1">
      <c r="B27" s="107" t="s">
        <v>24</v>
      </c>
      <c r="C27" s="344">
        <v>0</v>
      </c>
      <c r="D27" s="345">
        <v>0</v>
      </c>
      <c r="E27" s="320">
        <v>0</v>
      </c>
      <c r="F27" s="99">
        <f t="shared" si="16"/>
        <v>0</v>
      </c>
      <c r="G27" s="99">
        <f t="shared" si="16"/>
        <v>0</v>
      </c>
      <c r="H27" s="99">
        <f t="shared" si="16"/>
        <v>0</v>
      </c>
      <c r="I27" s="95">
        <f t="shared" si="17"/>
        <v>0</v>
      </c>
      <c r="J27" s="100">
        <f t="shared" si="18"/>
        <v>0</v>
      </c>
      <c r="K27" s="100">
        <f t="shared" si="25"/>
        <v>0</v>
      </c>
      <c r="L27" s="100">
        <f t="shared" si="25"/>
        <v>0</v>
      </c>
      <c r="M27" s="100">
        <f t="shared" si="25"/>
        <v>0</v>
      </c>
      <c r="N27" s="100">
        <f t="shared" si="25"/>
        <v>0</v>
      </c>
      <c r="O27" s="100">
        <f t="shared" si="25"/>
        <v>0</v>
      </c>
      <c r="P27" s="100">
        <f t="shared" si="25"/>
        <v>0</v>
      </c>
      <c r="Q27" s="68">
        <f t="shared" si="25"/>
        <v>0</v>
      </c>
      <c r="R27" s="101">
        <f t="shared" si="8"/>
        <v>0</v>
      </c>
      <c r="S27" s="17"/>
      <c r="T27" s="18" t="e">
        <f>SUM(#REF!,#REF!,O27,P27)</f>
        <v>#REF!</v>
      </c>
    </row>
    <row r="28" spans="2:21" s="16" customFormat="1" ht="30" customHeight="1">
      <c r="B28" s="107" t="s">
        <v>25</v>
      </c>
      <c r="C28" s="344">
        <v>410000</v>
      </c>
      <c r="D28" s="345">
        <v>73800</v>
      </c>
      <c r="E28" s="320">
        <v>73800</v>
      </c>
      <c r="F28" s="99">
        <f t="shared" si="16"/>
        <v>6150</v>
      </c>
      <c r="G28" s="99">
        <f t="shared" si="16"/>
        <v>6150</v>
      </c>
      <c r="H28" s="99">
        <f t="shared" si="16"/>
        <v>6150</v>
      </c>
      <c r="I28" s="95">
        <f t="shared" si="17"/>
        <v>24600</v>
      </c>
      <c r="J28" s="100">
        <f t="shared" si="18"/>
        <v>6150</v>
      </c>
      <c r="K28" s="100">
        <f t="shared" si="25"/>
        <v>6150</v>
      </c>
      <c r="L28" s="100">
        <f t="shared" si="25"/>
        <v>6150</v>
      </c>
      <c r="M28" s="100">
        <f t="shared" si="25"/>
        <v>6150</v>
      </c>
      <c r="N28" s="100">
        <f t="shared" si="25"/>
        <v>6150</v>
      </c>
      <c r="O28" s="100">
        <f t="shared" si="25"/>
        <v>6150</v>
      </c>
      <c r="P28" s="100">
        <f t="shared" si="25"/>
        <v>6150</v>
      </c>
      <c r="Q28" s="68">
        <f t="shared" si="25"/>
        <v>6150</v>
      </c>
      <c r="R28" s="101">
        <f t="shared" si="8"/>
        <v>0</v>
      </c>
      <c r="S28" s="17"/>
      <c r="T28" s="18" t="e">
        <f>SUM(#REF!,#REF!,O28,P28)</f>
        <v>#REF!</v>
      </c>
      <c r="U28" s="26" t="s">
        <v>34</v>
      </c>
    </row>
    <row r="29" spans="2:21" ht="30" customHeight="1">
      <c r="B29" s="109" t="s">
        <v>26</v>
      </c>
      <c r="C29" s="259" t="s">
        <v>31</v>
      </c>
      <c r="D29" s="251" t="s">
        <v>30</v>
      </c>
      <c r="E29" s="260" t="s">
        <v>30</v>
      </c>
      <c r="F29" s="86" t="s">
        <v>30</v>
      </c>
      <c r="G29" s="87" t="s">
        <v>30</v>
      </c>
      <c r="H29" s="87" t="s">
        <v>30</v>
      </c>
      <c r="I29" s="295" t="s">
        <v>30</v>
      </c>
      <c r="J29" s="295" t="s">
        <v>30</v>
      </c>
      <c r="K29" s="295" t="s">
        <v>30</v>
      </c>
      <c r="L29" s="296" t="s">
        <v>30</v>
      </c>
      <c r="M29" s="296" t="s">
        <v>30</v>
      </c>
      <c r="N29" s="297" t="s">
        <v>30</v>
      </c>
      <c r="O29" s="297" t="s">
        <v>30</v>
      </c>
      <c r="P29" s="298" t="s">
        <v>30</v>
      </c>
      <c r="Q29" s="304" t="s">
        <v>30</v>
      </c>
      <c r="R29" s="305" t="s">
        <v>30</v>
      </c>
      <c r="S29" s="6"/>
      <c r="T29" s="2" t="e">
        <f>SUM(#REF!,#REF!,O29,P29)</f>
        <v>#REF!</v>
      </c>
    </row>
    <row r="30" spans="2:21" s="58" customFormat="1" ht="37.200000000000003" customHeight="1">
      <c r="B30" s="105" t="s">
        <v>27</v>
      </c>
      <c r="C30" s="477">
        <f>+C7+C8+C11+C19+C27+C28</f>
        <v>1815289391</v>
      </c>
      <c r="D30" s="478">
        <v>52230000</v>
      </c>
      <c r="E30" s="400">
        <f>+E7+E8+E11+E19+E27+E28</f>
        <v>52174362</v>
      </c>
      <c r="F30" s="453">
        <f t="shared" ref="F30:Q30" si="26">+F7+F8+F11+F19+F27+F28</f>
        <v>4352452</v>
      </c>
      <c r="G30" s="454">
        <f t="shared" si="26"/>
        <v>4352452</v>
      </c>
      <c r="H30" s="454">
        <f t="shared" si="26"/>
        <v>4352452</v>
      </c>
      <c r="I30" s="330">
        <f t="shared" si="26"/>
        <v>17391506</v>
      </c>
      <c r="J30" s="330">
        <f t="shared" si="26"/>
        <v>4347857</v>
      </c>
      <c r="K30" s="330">
        <f t="shared" si="26"/>
        <v>4347857</v>
      </c>
      <c r="L30" s="330">
        <f t="shared" si="26"/>
        <v>4347857</v>
      </c>
      <c r="M30" s="330">
        <f t="shared" si="26"/>
        <v>4347857</v>
      </c>
      <c r="N30" s="330">
        <f t="shared" si="26"/>
        <v>4347857</v>
      </c>
      <c r="O30" s="330">
        <f t="shared" si="26"/>
        <v>4347857</v>
      </c>
      <c r="P30" s="330">
        <f t="shared" si="26"/>
        <v>4347857</v>
      </c>
      <c r="Q30" s="479">
        <f t="shared" si="26"/>
        <v>4347857</v>
      </c>
      <c r="R30" s="467">
        <f>D30-E30</f>
        <v>55638</v>
      </c>
      <c r="S30" s="480" t="s">
        <v>94</v>
      </c>
    </row>
    <row r="31" spans="2:21" s="58" customFormat="1" ht="24.6" customHeight="1">
      <c r="B31" s="110"/>
      <c r="C31" s="307"/>
      <c r="D31" s="343">
        <f>D7+D8+D11+D19+D27+D28</f>
        <v>52229492</v>
      </c>
      <c r="E31" s="301"/>
      <c r="F31" s="180"/>
      <c r="G31" s="181"/>
      <c r="H31" s="181"/>
      <c r="I31" s="285"/>
      <c r="J31" s="285"/>
      <c r="K31" s="285"/>
      <c r="L31" s="285"/>
      <c r="M31" s="285"/>
      <c r="N31" s="285"/>
      <c r="O31" s="285"/>
      <c r="P31" s="285"/>
      <c r="Q31" s="306"/>
      <c r="R31" s="476"/>
      <c r="S31" s="59"/>
    </row>
    <row r="32" spans="2:21" ht="23.4" customHeight="1">
      <c r="B32" s="111" t="s">
        <v>28</v>
      </c>
      <c r="C32" s="57"/>
      <c r="D32" s="24"/>
      <c r="E32" s="44"/>
      <c r="F32" s="88"/>
      <c r="G32" s="89"/>
      <c r="H32" s="89"/>
      <c r="I32" s="94"/>
      <c r="J32" s="22"/>
      <c r="K32" s="22"/>
      <c r="L32" s="22"/>
      <c r="M32" s="22"/>
      <c r="N32" s="22"/>
      <c r="O32" s="21"/>
      <c r="P32" s="23"/>
      <c r="Q32" s="43"/>
      <c r="R32" s="49"/>
      <c r="S32" s="521" t="s">
        <v>103</v>
      </c>
      <c r="T32" s="2" t="e">
        <f>SUM(#REF!,#REF!,O32,P32)</f>
        <v>#REF!</v>
      </c>
    </row>
    <row r="33" spans="2:20" ht="30" customHeight="1">
      <c r="B33" s="112" t="s">
        <v>87</v>
      </c>
      <c r="C33" s="308">
        <v>14633175</v>
      </c>
      <c r="D33" s="309">
        <v>14633175</v>
      </c>
      <c r="E33" s="310">
        <v>14633174</v>
      </c>
      <c r="F33" s="99">
        <f>ROUNDDOWN($D33/12,0)</f>
        <v>1219431</v>
      </c>
      <c r="G33" s="99">
        <f>ROUNDDOWN($D33/12,0)</f>
        <v>1219431</v>
      </c>
      <c r="H33" s="99">
        <f>ROUNDDOWN($D33/12,0)</f>
        <v>1219431</v>
      </c>
      <c r="I33" s="95">
        <f>E33-J33*8</f>
        <v>4877726</v>
      </c>
      <c r="J33" s="100">
        <f>ROUNDDOWN($E33/12,0)</f>
        <v>1219431</v>
      </c>
      <c r="K33" s="100">
        <f>J33</f>
        <v>1219431</v>
      </c>
      <c r="L33" s="100">
        <f t="shared" ref="L33:Q33" si="27">K33</f>
        <v>1219431</v>
      </c>
      <c r="M33" s="100">
        <f t="shared" si="27"/>
        <v>1219431</v>
      </c>
      <c r="N33" s="100">
        <f t="shared" si="27"/>
        <v>1219431</v>
      </c>
      <c r="O33" s="100">
        <f t="shared" si="27"/>
        <v>1219431</v>
      </c>
      <c r="P33" s="100">
        <f t="shared" si="27"/>
        <v>1219431</v>
      </c>
      <c r="Q33" s="68">
        <f t="shared" si="27"/>
        <v>1219431</v>
      </c>
      <c r="R33" s="102">
        <f>D33-E33</f>
        <v>1</v>
      </c>
      <c r="S33" s="522"/>
      <c r="T33" s="2" t="e">
        <f>SUM(#REF!,#REF!,O33,P33)</f>
        <v>#REF!</v>
      </c>
    </row>
    <row r="34" spans="2:20" s="58" customFormat="1" ht="38.4" customHeight="1">
      <c r="B34" s="419" t="s">
        <v>27</v>
      </c>
      <c r="C34" s="420">
        <f>SUM(C33:C33)</f>
        <v>14633175</v>
      </c>
      <c r="D34" s="421">
        <v>14634000</v>
      </c>
      <c r="E34" s="422">
        <f>SUM(E33:E33)</f>
        <v>14633174</v>
      </c>
      <c r="F34" s="423">
        <f t="shared" ref="F34:Q34" si="28">SUM(F32:F33)</f>
        <v>1219431</v>
      </c>
      <c r="G34" s="424">
        <f t="shared" si="28"/>
        <v>1219431</v>
      </c>
      <c r="H34" s="424">
        <f t="shared" si="28"/>
        <v>1219431</v>
      </c>
      <c r="I34" s="381">
        <f t="shared" si="28"/>
        <v>4877726</v>
      </c>
      <c r="J34" s="381">
        <f t="shared" si="28"/>
        <v>1219431</v>
      </c>
      <c r="K34" s="381">
        <f t="shared" si="28"/>
        <v>1219431</v>
      </c>
      <c r="L34" s="382">
        <f t="shared" si="28"/>
        <v>1219431</v>
      </c>
      <c r="M34" s="383">
        <f t="shared" si="28"/>
        <v>1219431</v>
      </c>
      <c r="N34" s="384">
        <f t="shared" si="28"/>
        <v>1219431</v>
      </c>
      <c r="O34" s="384">
        <f t="shared" si="28"/>
        <v>1219431</v>
      </c>
      <c r="P34" s="383">
        <f t="shared" si="28"/>
        <v>1219431</v>
      </c>
      <c r="Q34" s="425">
        <f t="shared" si="28"/>
        <v>1219431</v>
      </c>
      <c r="R34" s="481">
        <f>D34-E34</f>
        <v>826</v>
      </c>
      <c r="S34" s="431" t="s">
        <v>93</v>
      </c>
    </row>
    <row r="35" spans="2:20" s="58" customFormat="1" ht="30" customHeight="1" thickBot="1">
      <c r="B35" s="482"/>
      <c r="C35" s="483"/>
      <c r="D35" s="484">
        <f>SUM(D33:D33)</f>
        <v>14633175</v>
      </c>
      <c r="E35" s="485"/>
      <c r="F35" s="486"/>
      <c r="G35" s="487"/>
      <c r="H35" s="487"/>
      <c r="I35" s="446"/>
      <c r="J35" s="446"/>
      <c r="K35" s="446"/>
      <c r="L35" s="447"/>
      <c r="M35" s="488"/>
      <c r="N35" s="489"/>
      <c r="O35" s="489"/>
      <c r="P35" s="488"/>
      <c r="Q35" s="490"/>
      <c r="R35" s="491"/>
      <c r="S35" s="492"/>
    </row>
    <row r="36" spans="2:20" s="58" customFormat="1" ht="30" customHeight="1" thickTop="1">
      <c r="B36" s="401" t="s">
        <v>54</v>
      </c>
      <c r="C36" s="426">
        <f t="shared" ref="C36:Q36" si="29">+C30+C34</f>
        <v>1829922566</v>
      </c>
      <c r="D36" s="427">
        <f>+D30+D34</f>
        <v>66864000</v>
      </c>
      <c r="E36" s="342">
        <f t="shared" si="29"/>
        <v>66807536</v>
      </c>
      <c r="F36" s="428">
        <f t="shared" si="29"/>
        <v>5571883</v>
      </c>
      <c r="G36" s="404">
        <f t="shared" si="29"/>
        <v>5571883</v>
      </c>
      <c r="H36" s="404">
        <f t="shared" si="29"/>
        <v>5571883</v>
      </c>
      <c r="I36" s="429">
        <f t="shared" si="29"/>
        <v>22269232</v>
      </c>
      <c r="J36" s="405">
        <f t="shared" si="29"/>
        <v>5567288</v>
      </c>
      <c r="K36" s="405">
        <f t="shared" si="29"/>
        <v>5567288</v>
      </c>
      <c r="L36" s="405">
        <f t="shared" si="29"/>
        <v>5567288</v>
      </c>
      <c r="M36" s="405">
        <f t="shared" si="29"/>
        <v>5567288</v>
      </c>
      <c r="N36" s="405">
        <f t="shared" si="29"/>
        <v>5567288</v>
      </c>
      <c r="O36" s="405">
        <f t="shared" si="29"/>
        <v>5567288</v>
      </c>
      <c r="P36" s="405">
        <f t="shared" si="29"/>
        <v>5567288</v>
      </c>
      <c r="Q36" s="430">
        <f t="shared" si="29"/>
        <v>5567288</v>
      </c>
      <c r="R36" s="355">
        <f>R30+R34</f>
        <v>56464</v>
      </c>
      <c r="S36" s="357"/>
    </row>
    <row r="37" spans="2:20" ht="18.600000000000001" customHeight="1">
      <c r="D37" s="127" t="s">
        <v>88</v>
      </c>
      <c r="R37" s="118"/>
    </row>
    <row r="40" spans="2:20">
      <c r="C40" s="20"/>
      <c r="D40" s="20"/>
      <c r="E40" s="20"/>
      <c r="F40" s="20"/>
      <c r="G40" s="20"/>
      <c r="H40" s="20"/>
      <c r="I40" s="20"/>
      <c r="J40" s="20"/>
      <c r="K40" s="20"/>
      <c r="L40" s="20"/>
      <c r="M40" s="20"/>
      <c r="N40" s="20"/>
      <c r="O40" s="13" t="e">
        <f>SUM(#REF!)</f>
        <v>#REF!</v>
      </c>
      <c r="P40" s="14" t="e">
        <f>SUM(#REF!)</f>
        <v>#REF!</v>
      </c>
      <c r="Q40" s="13"/>
    </row>
  </sheetData>
  <mergeCells count="6">
    <mergeCell ref="S32:S33"/>
    <mergeCell ref="B1:R1"/>
    <mergeCell ref="C3:R3"/>
    <mergeCell ref="F4:Q4"/>
    <mergeCell ref="R4:R5"/>
    <mergeCell ref="S25:S26"/>
  </mergeCells>
  <phoneticPr fontId="4"/>
  <pageMargins left="0.70866141732283472" right="0.19685039370078741" top="7.874015748031496E-2" bottom="0.59055118110236227" header="0.70866141732283472" footer="0.51181102362204722"/>
  <pageSetup paperSize="9" scale="51" orientation="landscape" horizontalDpi="300" verticalDpi="300" r:id="rId1"/>
  <headerFooter alignWithMargins="0">
    <oddFooter>&amp;C&amp;Z&amp;F&amp;A</oddFooter>
  </headerFooter>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F45"/>
  <sheetViews>
    <sheetView view="pageBreakPreview" topLeftCell="A34" zoomScaleNormal="100" zoomScaleSheetLayoutView="100" workbookViewId="0">
      <selection activeCell="B19" sqref="B19"/>
    </sheetView>
  </sheetViews>
  <sheetFormatPr defaultRowHeight="15.6"/>
  <cols>
    <col min="1" max="1" width="24.109375" customWidth="1"/>
    <col min="2" max="2" width="21.21875" style="262" customWidth="1"/>
    <col min="3" max="4" width="18.6640625" style="265" customWidth="1"/>
    <col min="5" max="5" width="18.6640625" customWidth="1"/>
    <col min="6" max="6" width="16.44140625" customWidth="1"/>
  </cols>
  <sheetData>
    <row r="1" spans="1:5">
      <c r="A1" t="s">
        <v>79</v>
      </c>
      <c r="C1" s="261"/>
      <c r="D1" s="261"/>
    </row>
    <row r="2" spans="1:5">
      <c r="C2" s="263"/>
      <c r="D2" s="263"/>
    </row>
    <row r="3" spans="1:5">
      <c r="A3" t="s">
        <v>1</v>
      </c>
      <c r="B3" s="269" t="s">
        <v>76</v>
      </c>
      <c r="C3" s="270" t="s">
        <v>77</v>
      </c>
      <c r="D3" s="271" t="s">
        <v>78</v>
      </c>
    </row>
    <row r="4" spans="1:5" ht="26.4" customHeight="1">
      <c r="B4" s="269" t="s">
        <v>72</v>
      </c>
      <c r="C4" s="272" t="s">
        <v>38</v>
      </c>
      <c r="D4" s="264" t="s">
        <v>38</v>
      </c>
      <c r="E4" s="523" t="s">
        <v>75</v>
      </c>
    </row>
    <row r="5" spans="1:5">
      <c r="A5" t="s">
        <v>2</v>
      </c>
      <c r="B5" s="269" t="s">
        <v>73</v>
      </c>
      <c r="C5" s="273" t="s">
        <v>39</v>
      </c>
      <c r="D5" s="267" t="s">
        <v>39</v>
      </c>
      <c r="E5" s="523"/>
    </row>
    <row r="6" spans="1:5">
      <c r="A6" t="s">
        <v>3</v>
      </c>
      <c r="B6" s="274"/>
      <c r="C6" s="312"/>
      <c r="D6" s="313"/>
      <c r="E6" s="261"/>
    </row>
    <row r="7" spans="1:5">
      <c r="A7" s="268" t="s">
        <v>4</v>
      </c>
      <c r="B7" s="275"/>
      <c r="C7" s="314"/>
      <c r="D7" s="315"/>
      <c r="E7" s="278">
        <f>B7+C7+D7</f>
        <v>0</v>
      </c>
    </row>
    <row r="8" spans="1:5">
      <c r="A8" s="268" t="s">
        <v>5</v>
      </c>
      <c r="B8" s="275">
        <f>'○上水（毎月）'!E8</f>
        <v>67210055</v>
      </c>
      <c r="C8" s="316">
        <f>'○都祁（毎月）'!E8</f>
        <v>11216414</v>
      </c>
      <c r="D8" s="317">
        <f>'○月ヶ瀬 (毎月)'!E8</f>
        <v>2494934</v>
      </c>
      <c r="E8" s="278">
        <f t="shared" ref="E8:E28" si="0">B8+C8+D8</f>
        <v>80921403</v>
      </c>
    </row>
    <row r="9" spans="1:5">
      <c r="A9" s="268" t="s">
        <v>6</v>
      </c>
      <c r="B9" s="279"/>
      <c r="C9" s="316">
        <v>0</v>
      </c>
      <c r="D9" s="318">
        <v>0</v>
      </c>
      <c r="E9" s="278">
        <f t="shared" si="0"/>
        <v>0</v>
      </c>
    </row>
    <row r="10" spans="1:5">
      <c r="A10" s="268" t="s">
        <v>7</v>
      </c>
      <c r="B10" s="279"/>
      <c r="C10" s="319"/>
      <c r="D10" s="318"/>
      <c r="E10" s="278">
        <f t="shared" si="0"/>
        <v>0</v>
      </c>
    </row>
    <row r="11" spans="1:5">
      <c r="A11" s="268" t="s">
        <v>8</v>
      </c>
      <c r="B11" s="275">
        <f>'○上水（毎月）'!E11</f>
        <v>1481554097</v>
      </c>
      <c r="C11" s="316">
        <f>'○都祁（毎月）'!E11</f>
        <v>159059491</v>
      </c>
      <c r="D11" s="317">
        <f>'○月ヶ瀬 (毎月)'!E11</f>
        <v>36987744</v>
      </c>
      <c r="E11" s="278">
        <f t="shared" si="0"/>
        <v>1677601332</v>
      </c>
    </row>
    <row r="12" spans="1:5">
      <c r="A12" s="268" t="s">
        <v>9</v>
      </c>
      <c r="B12" s="279"/>
      <c r="C12" s="319"/>
      <c r="D12" s="318"/>
      <c r="E12" s="278">
        <f t="shared" si="0"/>
        <v>0</v>
      </c>
    </row>
    <row r="13" spans="1:5">
      <c r="A13" s="268" t="s">
        <v>10</v>
      </c>
      <c r="B13" s="279"/>
      <c r="C13" s="319"/>
      <c r="D13" s="318"/>
      <c r="E13" s="278">
        <f t="shared" si="0"/>
        <v>0</v>
      </c>
    </row>
    <row r="14" spans="1:5">
      <c r="A14" s="268" t="s">
        <v>11</v>
      </c>
      <c r="B14" s="279"/>
      <c r="C14" s="319"/>
      <c r="D14" s="318"/>
      <c r="E14" s="278">
        <f t="shared" si="0"/>
        <v>0</v>
      </c>
    </row>
    <row r="15" spans="1:5">
      <c r="A15" s="268" t="s">
        <v>12</v>
      </c>
      <c r="B15" s="279"/>
      <c r="C15" s="319"/>
      <c r="D15" s="318"/>
      <c r="E15" s="278">
        <f t="shared" si="0"/>
        <v>0</v>
      </c>
    </row>
    <row r="16" spans="1:5">
      <c r="A16" s="268" t="s">
        <v>13</v>
      </c>
      <c r="B16" s="279"/>
      <c r="C16" s="319"/>
      <c r="D16" s="318"/>
      <c r="E16" s="278">
        <f t="shared" si="0"/>
        <v>0</v>
      </c>
    </row>
    <row r="17" spans="1:6">
      <c r="A17" s="268" t="s">
        <v>14</v>
      </c>
      <c r="B17" s="279"/>
      <c r="C17" s="319"/>
      <c r="D17" s="318"/>
      <c r="E17" s="278">
        <f t="shared" si="0"/>
        <v>0</v>
      </c>
    </row>
    <row r="18" spans="1:6">
      <c r="A18" s="268" t="s">
        <v>15</v>
      </c>
      <c r="B18" s="279"/>
      <c r="C18" s="319"/>
      <c r="D18" s="318"/>
      <c r="E18" s="278">
        <f t="shared" si="0"/>
        <v>0</v>
      </c>
    </row>
    <row r="19" spans="1:6">
      <c r="A19" s="268" t="s">
        <v>16</v>
      </c>
      <c r="B19" s="275">
        <f>'○上水（毎月）'!E19</f>
        <v>378948907</v>
      </c>
      <c r="C19" s="316">
        <f>'○都祁（毎月）'!E19</f>
        <v>55100978</v>
      </c>
      <c r="D19" s="317">
        <f>'○月ヶ瀬 (毎月)'!E19</f>
        <v>12617884</v>
      </c>
      <c r="E19" s="278">
        <f t="shared" si="0"/>
        <v>446667769</v>
      </c>
    </row>
    <row r="20" spans="1:6">
      <c r="A20" s="268" t="s">
        <v>17</v>
      </c>
      <c r="B20" s="279"/>
      <c r="C20" s="319"/>
      <c r="D20" s="318"/>
      <c r="E20" s="278">
        <f t="shared" si="0"/>
        <v>0</v>
      </c>
    </row>
    <row r="21" spans="1:6">
      <c r="A21" s="268" t="s">
        <v>18</v>
      </c>
      <c r="B21" s="279"/>
      <c r="C21" s="319"/>
      <c r="D21" s="318"/>
      <c r="E21" s="278">
        <f t="shared" si="0"/>
        <v>0</v>
      </c>
    </row>
    <row r="22" spans="1:6">
      <c r="A22" s="268" t="s">
        <v>19</v>
      </c>
      <c r="B22" s="279"/>
      <c r="C22" s="319"/>
      <c r="D22" s="318"/>
      <c r="E22" s="278">
        <f t="shared" si="0"/>
        <v>0</v>
      </c>
    </row>
    <row r="23" spans="1:6">
      <c r="A23" s="268" t="s">
        <v>20</v>
      </c>
      <c r="B23" s="279"/>
      <c r="C23" s="319"/>
      <c r="D23" s="318"/>
      <c r="E23" s="278">
        <f t="shared" si="0"/>
        <v>0</v>
      </c>
    </row>
    <row r="24" spans="1:6">
      <c r="A24" s="268" t="s">
        <v>21</v>
      </c>
      <c r="B24" s="279"/>
      <c r="C24" s="319"/>
      <c r="D24" s="318"/>
      <c r="E24" s="278">
        <f t="shared" si="0"/>
        <v>0</v>
      </c>
    </row>
    <row r="25" spans="1:6">
      <c r="A25" s="268" t="s">
        <v>22</v>
      </c>
      <c r="B25" s="279"/>
      <c r="C25" s="319"/>
      <c r="D25" s="318"/>
      <c r="E25" s="278">
        <f t="shared" si="0"/>
        <v>0</v>
      </c>
    </row>
    <row r="26" spans="1:6">
      <c r="A26" s="268" t="s">
        <v>23</v>
      </c>
      <c r="B26" s="279"/>
      <c r="C26" s="319"/>
      <c r="D26" s="318"/>
      <c r="E26" s="278">
        <f>B26+C26+D26</f>
        <v>0</v>
      </c>
    </row>
    <row r="27" spans="1:6">
      <c r="A27" s="268" t="s">
        <v>24</v>
      </c>
      <c r="B27" s="275">
        <f>'○上水（毎月）'!E27</f>
        <v>9931568</v>
      </c>
      <c r="C27" s="316">
        <f>'○都祁（毎月）'!E27</f>
        <v>0</v>
      </c>
      <c r="D27" s="320">
        <f>'○月ヶ瀬 (毎月)'!E27</f>
        <v>0</v>
      </c>
      <c r="E27" s="278">
        <f t="shared" si="0"/>
        <v>9931568</v>
      </c>
    </row>
    <row r="28" spans="1:6">
      <c r="A28" s="268" t="s">
        <v>25</v>
      </c>
      <c r="B28" s="275">
        <f>'○上水（毎月）'!E28</f>
        <v>12398793</v>
      </c>
      <c r="C28" s="316">
        <f>'○都祁（毎月）'!E28</f>
        <v>0</v>
      </c>
      <c r="D28" s="320">
        <f>'○月ヶ瀬 (毎月)'!E28</f>
        <v>73800</v>
      </c>
      <c r="E28" s="278">
        <f t="shared" si="0"/>
        <v>12472593</v>
      </c>
    </row>
    <row r="29" spans="1:6">
      <c r="A29" s="268" t="s">
        <v>26</v>
      </c>
      <c r="B29" s="275" t="s">
        <v>30</v>
      </c>
      <c r="C29" s="321" t="s">
        <v>30</v>
      </c>
      <c r="D29" s="322" t="s">
        <v>30</v>
      </c>
      <c r="E29" s="278"/>
    </row>
    <row r="30" spans="1:6">
      <c r="A30" s="268" t="s">
        <v>27</v>
      </c>
      <c r="B30" s="275">
        <f>SUM(B7:B28)</f>
        <v>1950043420</v>
      </c>
      <c r="C30" s="323">
        <f>SUM(C7:C28)</f>
        <v>225376883</v>
      </c>
      <c r="D30" s="323">
        <f>SUM(D7:D28)</f>
        <v>52174362</v>
      </c>
      <c r="E30" s="278">
        <f>SUM(B30:D30)</f>
        <v>2227594665</v>
      </c>
      <c r="F30" s="311">
        <f>SUM(E8:E28)</f>
        <v>2227594665</v>
      </c>
    </row>
    <row r="31" spans="1:6">
      <c r="A31" s="268"/>
      <c r="B31" s="275"/>
      <c r="C31" s="316"/>
      <c r="D31" s="317"/>
      <c r="E31" s="278"/>
    </row>
    <row r="32" spans="1:6">
      <c r="A32" s="268" t="s">
        <v>28</v>
      </c>
      <c r="B32" s="275"/>
      <c r="C32" s="316"/>
      <c r="D32" s="320"/>
      <c r="E32" s="278"/>
    </row>
    <row r="33" spans="1:6">
      <c r="A33" s="268" t="s">
        <v>66</v>
      </c>
      <c r="B33" s="275">
        <f>'○上水（毎月）'!E33</f>
        <v>392495123</v>
      </c>
      <c r="C33" s="319">
        <f>'○都祁（毎月）'!E33</f>
        <v>13261874</v>
      </c>
      <c r="D33" s="324"/>
      <c r="E33" s="278">
        <f>B33+C33+D33</f>
        <v>405756997</v>
      </c>
    </row>
    <row r="34" spans="1:6">
      <c r="A34" s="268" t="s">
        <v>67</v>
      </c>
      <c r="B34" s="275">
        <f>'○上水（毎月）'!E34</f>
        <v>59483290</v>
      </c>
      <c r="C34" s="319">
        <f>'○都祁（毎月）'!E34</f>
        <v>2014540</v>
      </c>
      <c r="D34" s="325"/>
      <c r="E34" s="278">
        <f>B34+C34+D34</f>
        <v>61497830</v>
      </c>
    </row>
    <row r="35" spans="1:6">
      <c r="A35" s="268" t="s">
        <v>68</v>
      </c>
      <c r="B35" s="275">
        <f>'○上水（毎月）'!E35</f>
        <v>212684875</v>
      </c>
      <c r="C35" s="326"/>
      <c r="D35" s="327"/>
      <c r="E35" s="278">
        <f>B35+C35+D35</f>
        <v>212684875</v>
      </c>
    </row>
    <row r="36" spans="1:6">
      <c r="A36" s="268" t="s">
        <v>69</v>
      </c>
      <c r="B36" s="275">
        <f>'○上水（毎月）'!E36</f>
        <v>60597918</v>
      </c>
      <c r="C36" s="319"/>
      <c r="D36" s="320"/>
      <c r="E36" s="278">
        <f>B36+C36+D36</f>
        <v>60597918</v>
      </c>
    </row>
    <row r="37" spans="1:6">
      <c r="A37" s="268" t="s">
        <v>85</v>
      </c>
      <c r="B37" s="275"/>
      <c r="C37" s="319">
        <f>'○都祁（毎月）'!E35</f>
        <v>17190000</v>
      </c>
      <c r="D37" s="320">
        <f>'○月ヶ瀬 (毎月)'!E33</f>
        <v>14633174</v>
      </c>
      <c r="E37" s="278">
        <f>B37+C37+D37</f>
        <v>31823174</v>
      </c>
    </row>
    <row r="38" spans="1:6">
      <c r="A38" s="268"/>
      <c r="B38" s="275"/>
      <c r="C38" s="319"/>
      <c r="D38" s="320"/>
      <c r="E38" s="278"/>
    </row>
    <row r="39" spans="1:6">
      <c r="A39" s="268" t="s">
        <v>27</v>
      </c>
      <c r="B39" s="275">
        <f>SUM(B33:B36)</f>
        <v>725261206</v>
      </c>
      <c r="C39" s="323">
        <f>SUM(C33:C37)</f>
        <v>32466414</v>
      </c>
      <c r="D39" s="323">
        <f>SUM(D33:D37)</f>
        <v>14633174</v>
      </c>
      <c r="E39" s="278">
        <f>B39+C39+D39</f>
        <v>772360794</v>
      </c>
      <c r="F39" s="311">
        <f>SUM(E33:E37)</f>
        <v>772360794</v>
      </c>
    </row>
    <row r="40" spans="1:6">
      <c r="A40" s="268" t="s">
        <v>70</v>
      </c>
      <c r="B40" s="275">
        <v>2707677583</v>
      </c>
      <c r="C40" s="328">
        <f>+C30+C39</f>
        <v>257843297</v>
      </c>
      <c r="D40" s="327">
        <f>+D34+D39</f>
        <v>14633174</v>
      </c>
      <c r="E40" s="278">
        <f>B40+C41+D41</f>
        <v>2707677583</v>
      </c>
      <c r="F40" s="2"/>
    </row>
    <row r="41" spans="1:6">
      <c r="B41" s="274"/>
      <c r="C41" s="276"/>
      <c r="D41" s="277"/>
    </row>
    <row r="43" spans="1:6">
      <c r="C43" s="266">
        <f>SUM(D43:N43)</f>
        <v>0</v>
      </c>
    </row>
    <row r="45" spans="1:6">
      <c r="A45" t="s">
        <v>74</v>
      </c>
    </row>
  </sheetData>
  <mergeCells count="1">
    <mergeCell ref="E4:E5"/>
  </mergeCells>
  <phoneticPr fontId="4"/>
  <pageMargins left="0.7" right="0.7" top="0.75" bottom="0.75" header="0.3" footer="0.3"/>
  <pageSetup paperSize="9" scale="8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○上水（毎月）</vt:lpstr>
      <vt:lpstr>○都祁（毎月）</vt:lpstr>
      <vt:lpstr>○月ヶ瀬 (毎月)</vt:lpstr>
      <vt:lpstr>金額チェック表</vt:lpstr>
      <vt:lpstr>'○月ヶ瀬 (毎月)'!Print_Area</vt:lpstr>
      <vt:lpstr>'○上水（毎月）'!Print_Area</vt:lpstr>
      <vt:lpstr>'○都祁（毎月）'!Print_Area</vt:lpstr>
      <vt:lpstr>金額チェック表!Print_Area</vt:lpstr>
    </vt:vector>
  </TitlesOfParts>
  <Company>奈良市水道局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Administrator</cp:lastModifiedBy>
  <cp:lastPrinted>2020-06-25T05:02:52Z</cp:lastPrinted>
  <dcterms:created xsi:type="dcterms:W3CDTF">1999-09-07T04:49:20Z</dcterms:created>
  <dcterms:modified xsi:type="dcterms:W3CDTF">2020-11-10T06:01:26Z</dcterms:modified>
</cp:coreProperties>
</file>