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xampp\htdocs\kaikei2\denpyou_blank\"/>
    </mc:Choice>
  </mc:AlternateContent>
  <xr:revisionPtr revIDLastSave="0" documentId="13_ncr:1_{B6AD52B6-7FDB-49A6-A739-ADA5BF011929}" xr6:coauthVersionLast="45" xr6:coauthVersionMax="45" xr10:uidLastSave="{00000000-0000-0000-0000-000000000000}"/>
  <bookViews>
    <workbookView xWindow="-108" yWindow="-108" windowWidth="23256" windowHeight="12576" tabRatio="791" xr2:uid="{00000000-000D-0000-FFFF-FFFF00000000}"/>
  </bookViews>
  <sheets>
    <sheet name="○上水（毎月） (予算額そのまま)" sheetId="13" r:id="rId1"/>
    <sheet name="○都祁(毎月)  (予算額そのまま)" sheetId="14" r:id="rId2"/>
    <sheet name="○月ヶ瀬 (毎月)  (予算額そのまま)" sheetId="15" r:id="rId3"/>
    <sheet name="○没　上水（毎月）" sheetId="9" r:id="rId4"/>
    <sheet name="○没　都祁(毎月) " sheetId="7" r:id="rId5"/>
    <sheet name="○没　月ヶ瀬 (毎月) " sheetId="8" r:id="rId6"/>
  </sheets>
  <definedNames>
    <definedName name="_xlnm.Print_Area" localSheetId="2">'○月ヶ瀬 (毎月)  (予算額そのまま)'!$A$1:$I$77</definedName>
    <definedName name="_xlnm.Print_Area" localSheetId="0">'○上水（毎月） (予算額そのまま)'!$A$1:$J$80</definedName>
    <definedName name="_xlnm.Print_Area" localSheetId="1">'○都祁(毎月)  (予算額そのまま)'!$A$1:$I$63</definedName>
    <definedName name="_xlnm.Print_Area" localSheetId="5">'○没　月ヶ瀬 (毎月) '!$A$1:$I$73</definedName>
    <definedName name="_xlnm.Print_Area" localSheetId="3">'○没　上水（毎月）'!$A$1:$J$76</definedName>
    <definedName name="_xlnm.Print_Area" localSheetId="4">'○没　都祁(毎月) '!$A$1:$I$61</definedName>
    <definedName name="_xlnm.Print_Titles" localSheetId="2">'○月ヶ瀬 (毎月)  (予算額そのまま)'!$1:$1</definedName>
    <definedName name="_xlnm.Print_Titles" localSheetId="5">'○没　月ヶ瀬 (毎月) 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3" i="13" l="1"/>
  <c r="G62" i="13" l="1"/>
  <c r="H31" i="15" l="1"/>
  <c r="I4" i="14"/>
  <c r="I59" i="15" l="1"/>
  <c r="I33" i="15"/>
  <c r="H31" i="14"/>
  <c r="H32" i="14" s="1"/>
  <c r="G31" i="14"/>
  <c r="F31" i="14"/>
  <c r="E31" i="14"/>
  <c r="D31" i="14"/>
  <c r="C31" i="14"/>
  <c r="I33" i="14"/>
  <c r="H67" i="15"/>
  <c r="G67" i="15"/>
  <c r="F67" i="15"/>
  <c r="E67" i="15"/>
  <c r="D67" i="15"/>
  <c r="C67" i="15"/>
  <c r="H66" i="15"/>
  <c r="G66" i="15"/>
  <c r="F66" i="15"/>
  <c r="E66" i="15"/>
  <c r="D66" i="15"/>
  <c r="C66" i="15"/>
  <c r="H65" i="15"/>
  <c r="G65" i="15"/>
  <c r="F65" i="15"/>
  <c r="E65" i="15"/>
  <c r="D65" i="15"/>
  <c r="C65" i="15"/>
  <c r="H58" i="15"/>
  <c r="H76" i="15" s="1"/>
  <c r="G58" i="15"/>
  <c r="G75" i="15" s="1"/>
  <c r="F58" i="15"/>
  <c r="F74" i="15" s="1"/>
  <c r="E58" i="15"/>
  <c r="E73" i="15" s="1"/>
  <c r="D58" i="15"/>
  <c r="D76" i="15" s="1"/>
  <c r="C58" i="15"/>
  <c r="C75" i="15" s="1"/>
  <c r="I57" i="15"/>
  <c r="I56" i="15"/>
  <c r="G41" i="15"/>
  <c r="F41" i="15"/>
  <c r="E41" i="15"/>
  <c r="D41" i="15"/>
  <c r="C41" i="15"/>
  <c r="I41" i="15" s="1"/>
  <c r="G40" i="15"/>
  <c r="F40" i="15"/>
  <c r="E40" i="15"/>
  <c r="D40" i="15"/>
  <c r="C40" i="15"/>
  <c r="G39" i="15"/>
  <c r="F39" i="15"/>
  <c r="E39" i="15"/>
  <c r="D39" i="15"/>
  <c r="C39" i="15"/>
  <c r="I39" i="15" s="1"/>
  <c r="H32" i="15"/>
  <c r="H47" i="15" s="1"/>
  <c r="G31" i="15"/>
  <c r="G32" i="15" s="1"/>
  <c r="F31" i="15"/>
  <c r="E31" i="15"/>
  <c r="D31" i="15"/>
  <c r="C31" i="15"/>
  <c r="I27" i="15"/>
  <c r="I25" i="15"/>
  <c r="I24" i="15"/>
  <c r="I23" i="15"/>
  <c r="I22" i="15"/>
  <c r="I21" i="15"/>
  <c r="I20" i="15"/>
  <c r="I19" i="15"/>
  <c r="I18" i="15"/>
  <c r="I17" i="15"/>
  <c r="F16" i="15"/>
  <c r="E16" i="15"/>
  <c r="D16" i="15"/>
  <c r="C16" i="15"/>
  <c r="I15" i="15"/>
  <c r="I14" i="15"/>
  <c r="I13" i="15"/>
  <c r="I12" i="15"/>
  <c r="I11" i="15"/>
  <c r="I10" i="15"/>
  <c r="I9" i="15"/>
  <c r="F8" i="15"/>
  <c r="E8" i="15"/>
  <c r="D8" i="15"/>
  <c r="C8" i="15"/>
  <c r="I7" i="15"/>
  <c r="I6" i="15"/>
  <c r="F5" i="15"/>
  <c r="E5" i="15"/>
  <c r="D5" i="15"/>
  <c r="C5" i="15"/>
  <c r="I4" i="15"/>
  <c r="G59" i="14"/>
  <c r="G60" i="14" s="1"/>
  <c r="E59" i="14"/>
  <c r="E60" i="14" s="1"/>
  <c r="D59" i="14"/>
  <c r="D60" i="14" s="1"/>
  <c r="C59" i="14"/>
  <c r="C60" i="14" s="1"/>
  <c r="H58" i="14"/>
  <c r="H59" i="14" s="1"/>
  <c r="H60" i="14" s="1"/>
  <c r="G58" i="14"/>
  <c r="F58" i="14"/>
  <c r="F59" i="14" s="1"/>
  <c r="E58" i="14"/>
  <c r="D58" i="14"/>
  <c r="C58" i="14"/>
  <c r="I57" i="14"/>
  <c r="I56" i="14"/>
  <c r="I55" i="14"/>
  <c r="I54" i="14"/>
  <c r="I53" i="14"/>
  <c r="I27" i="14"/>
  <c r="I31" i="14" s="1"/>
  <c r="I25" i="14"/>
  <c r="I24" i="14"/>
  <c r="I23" i="14"/>
  <c r="I22" i="14"/>
  <c r="I21" i="14"/>
  <c r="I20" i="14"/>
  <c r="I19" i="14"/>
  <c r="I18" i="14"/>
  <c r="I17" i="14"/>
  <c r="G16" i="14"/>
  <c r="F16" i="14"/>
  <c r="E16" i="14"/>
  <c r="D16" i="14"/>
  <c r="C16" i="14"/>
  <c r="I15" i="14"/>
  <c r="I14" i="14"/>
  <c r="I13" i="14"/>
  <c r="I12" i="14"/>
  <c r="I11" i="14"/>
  <c r="I10" i="14"/>
  <c r="I9" i="14"/>
  <c r="G8" i="14"/>
  <c r="F8" i="14"/>
  <c r="E8" i="14"/>
  <c r="D8" i="14"/>
  <c r="C8" i="14"/>
  <c r="I7" i="14"/>
  <c r="I6" i="14"/>
  <c r="G5" i="14"/>
  <c r="F5" i="14"/>
  <c r="E5" i="14"/>
  <c r="D5" i="14"/>
  <c r="C5" i="14"/>
  <c r="J34" i="13"/>
  <c r="H86" i="13"/>
  <c r="G86" i="13"/>
  <c r="F86" i="13"/>
  <c r="E86" i="13"/>
  <c r="D86" i="13"/>
  <c r="C86" i="13"/>
  <c r="I68" i="13"/>
  <c r="I69" i="13" s="1"/>
  <c r="H68" i="13"/>
  <c r="H70" i="13" s="1"/>
  <c r="F68" i="13"/>
  <c r="F69" i="13" s="1"/>
  <c r="E68" i="13"/>
  <c r="E69" i="13" s="1"/>
  <c r="D68" i="13"/>
  <c r="D69" i="13" s="1"/>
  <c r="C68" i="13"/>
  <c r="C70" i="13" s="1"/>
  <c r="I62" i="13"/>
  <c r="I72" i="13" s="1"/>
  <c r="I73" i="13" s="1"/>
  <c r="I74" i="13" s="1"/>
  <c r="I75" i="13" s="1"/>
  <c r="I76" i="13" s="1"/>
  <c r="I77" i="13" s="1"/>
  <c r="I78" i="13" s="1"/>
  <c r="I79" i="13" s="1"/>
  <c r="H62" i="13"/>
  <c r="H72" i="13" s="1"/>
  <c r="H73" i="13" s="1"/>
  <c r="H74" i="13" s="1"/>
  <c r="H75" i="13" s="1"/>
  <c r="H76" i="13" s="1"/>
  <c r="H77" i="13" s="1"/>
  <c r="H78" i="13" s="1"/>
  <c r="H79" i="13" s="1"/>
  <c r="G72" i="13"/>
  <c r="G73" i="13" s="1"/>
  <c r="G74" i="13" s="1"/>
  <c r="G75" i="13" s="1"/>
  <c r="G76" i="13" s="1"/>
  <c r="G77" i="13" s="1"/>
  <c r="G78" i="13" s="1"/>
  <c r="G79" i="13" s="1"/>
  <c r="F62" i="13"/>
  <c r="F72" i="13" s="1"/>
  <c r="F73" i="13" s="1"/>
  <c r="F74" i="13" s="1"/>
  <c r="F75" i="13" s="1"/>
  <c r="F76" i="13" s="1"/>
  <c r="F77" i="13" s="1"/>
  <c r="F78" i="13" s="1"/>
  <c r="F79" i="13" s="1"/>
  <c r="E62" i="13"/>
  <c r="E72" i="13" s="1"/>
  <c r="E73" i="13" s="1"/>
  <c r="E74" i="13" s="1"/>
  <c r="E75" i="13" s="1"/>
  <c r="E76" i="13" s="1"/>
  <c r="E77" i="13" s="1"/>
  <c r="E78" i="13" s="1"/>
  <c r="E79" i="13" s="1"/>
  <c r="D62" i="13"/>
  <c r="D72" i="13" s="1"/>
  <c r="D73" i="13" s="1"/>
  <c r="D74" i="13" s="1"/>
  <c r="D75" i="13" s="1"/>
  <c r="D76" i="13" s="1"/>
  <c r="D77" i="13" s="1"/>
  <c r="D78" i="13" s="1"/>
  <c r="D79" i="13" s="1"/>
  <c r="C62" i="13"/>
  <c r="C72" i="13" s="1"/>
  <c r="J61" i="13"/>
  <c r="J60" i="13"/>
  <c r="J59" i="13"/>
  <c r="J58" i="13"/>
  <c r="A55" i="13"/>
  <c r="H43" i="13"/>
  <c r="G43" i="13"/>
  <c r="F43" i="13"/>
  <c r="E43" i="13"/>
  <c r="D43" i="13"/>
  <c r="C43" i="13"/>
  <c r="H42" i="13"/>
  <c r="G42" i="13"/>
  <c r="F42" i="13"/>
  <c r="E42" i="13"/>
  <c r="D42" i="13"/>
  <c r="C42" i="13"/>
  <c r="H41" i="13"/>
  <c r="G41" i="13"/>
  <c r="F41" i="13"/>
  <c r="E41" i="13"/>
  <c r="D41" i="13"/>
  <c r="C41" i="13"/>
  <c r="I32" i="13"/>
  <c r="H32" i="13"/>
  <c r="G32" i="13"/>
  <c r="F32" i="13"/>
  <c r="E32" i="13"/>
  <c r="D32" i="13"/>
  <c r="C32" i="13"/>
  <c r="J31" i="13"/>
  <c r="J30" i="13"/>
  <c r="J29" i="13"/>
  <c r="J28" i="13"/>
  <c r="J26" i="13"/>
  <c r="J25" i="13"/>
  <c r="J24" i="13"/>
  <c r="J23" i="13"/>
  <c r="J22" i="13"/>
  <c r="J21" i="13"/>
  <c r="J20" i="13"/>
  <c r="J19" i="13"/>
  <c r="J18" i="13"/>
  <c r="H17" i="13"/>
  <c r="G17" i="13"/>
  <c r="F17" i="13"/>
  <c r="E17" i="13"/>
  <c r="D17" i="13"/>
  <c r="C17" i="13"/>
  <c r="J16" i="13"/>
  <c r="J15" i="13"/>
  <c r="J14" i="13"/>
  <c r="J13" i="13"/>
  <c r="J12" i="13"/>
  <c r="J11" i="13"/>
  <c r="J10" i="13"/>
  <c r="H9" i="13"/>
  <c r="G9" i="13"/>
  <c r="F9" i="13"/>
  <c r="E9" i="13"/>
  <c r="D9" i="13"/>
  <c r="C9" i="13"/>
  <c r="J8" i="13"/>
  <c r="J7" i="13"/>
  <c r="H6" i="13"/>
  <c r="G6" i="13"/>
  <c r="F6" i="13"/>
  <c r="E6" i="13"/>
  <c r="D6" i="13"/>
  <c r="C6" i="13"/>
  <c r="D65" i="13" l="1"/>
  <c r="C61" i="15"/>
  <c r="H43" i="14"/>
  <c r="H42" i="14" s="1"/>
  <c r="D26" i="14"/>
  <c r="G27" i="13"/>
  <c r="C27" i="13"/>
  <c r="C85" i="13" s="1"/>
  <c r="C87" i="13" s="1"/>
  <c r="F65" i="13"/>
  <c r="H27" i="13"/>
  <c r="H85" i="13" s="1"/>
  <c r="H87" i="13" s="1"/>
  <c r="E65" i="13"/>
  <c r="C65" i="13"/>
  <c r="H65" i="13"/>
  <c r="G65" i="13"/>
  <c r="F26" i="15"/>
  <c r="F32" i="15" s="1"/>
  <c r="F35" i="15" s="1"/>
  <c r="I16" i="14"/>
  <c r="E26" i="14"/>
  <c r="E32" i="14" s="1"/>
  <c r="F26" i="14"/>
  <c r="F32" i="14" s="1"/>
  <c r="I8" i="14"/>
  <c r="D32" i="14"/>
  <c r="C26" i="14"/>
  <c r="C32" i="14" s="1"/>
  <c r="G26" i="14"/>
  <c r="G32" i="14" s="1"/>
  <c r="F27" i="13"/>
  <c r="F33" i="13" s="1"/>
  <c r="F36" i="13" s="1"/>
  <c r="F61" i="15"/>
  <c r="G61" i="15"/>
  <c r="C70" i="15"/>
  <c r="D61" i="15"/>
  <c r="C74" i="15"/>
  <c r="E61" i="15"/>
  <c r="G50" i="15"/>
  <c r="G35" i="15"/>
  <c r="I5" i="15"/>
  <c r="I31" i="15"/>
  <c r="I40" i="15"/>
  <c r="I65" i="15"/>
  <c r="I67" i="15"/>
  <c r="G70" i="15"/>
  <c r="G74" i="15"/>
  <c r="D26" i="15"/>
  <c r="D32" i="15" s="1"/>
  <c r="D35" i="15" s="1"/>
  <c r="I16" i="15"/>
  <c r="H46" i="15"/>
  <c r="E72" i="15"/>
  <c r="E76" i="15"/>
  <c r="E26" i="15"/>
  <c r="E32" i="15" s="1"/>
  <c r="E35" i="15" s="1"/>
  <c r="I8" i="15"/>
  <c r="H50" i="15"/>
  <c r="I66" i="15"/>
  <c r="F69" i="15"/>
  <c r="F68" i="15" s="1"/>
  <c r="F73" i="15"/>
  <c r="I58" i="14"/>
  <c r="I85" i="13"/>
  <c r="I87" i="13" s="1"/>
  <c r="I65" i="13"/>
  <c r="G45" i="15"/>
  <c r="D75" i="15"/>
  <c r="H75" i="15"/>
  <c r="C26" i="15"/>
  <c r="G44" i="15"/>
  <c r="H45" i="15"/>
  <c r="G48" i="15"/>
  <c r="H49" i="15"/>
  <c r="I58" i="15"/>
  <c r="I62" i="15" s="1"/>
  <c r="C69" i="15"/>
  <c r="C68" i="15" s="1"/>
  <c r="G69" i="15"/>
  <c r="G68" i="15" s="1"/>
  <c r="D70" i="15"/>
  <c r="H70" i="15"/>
  <c r="E71" i="15"/>
  <c r="F72" i="15"/>
  <c r="C73" i="15"/>
  <c r="G73" i="15"/>
  <c r="D74" i="15"/>
  <c r="H74" i="15"/>
  <c r="E75" i="15"/>
  <c r="F76" i="15"/>
  <c r="G49" i="15"/>
  <c r="D71" i="15"/>
  <c r="H71" i="15"/>
  <c r="G43" i="15"/>
  <c r="H44" i="15"/>
  <c r="G47" i="15"/>
  <c r="H48" i="15"/>
  <c r="D69" i="15"/>
  <c r="D68" i="15" s="1"/>
  <c r="H69" i="15"/>
  <c r="H68" i="15" s="1"/>
  <c r="E70" i="15"/>
  <c r="F71" i="15"/>
  <c r="C72" i="15"/>
  <c r="G72" i="15"/>
  <c r="D73" i="15"/>
  <c r="H73" i="15"/>
  <c r="E74" i="15"/>
  <c r="F75" i="15"/>
  <c r="C76" i="15"/>
  <c r="G76" i="15"/>
  <c r="G42" i="15"/>
  <c r="H43" i="15"/>
  <c r="H42" i="15" s="1"/>
  <c r="G46" i="15"/>
  <c r="E69" i="15"/>
  <c r="E68" i="15" s="1"/>
  <c r="F70" i="15"/>
  <c r="C71" i="15"/>
  <c r="G71" i="15"/>
  <c r="D72" i="15"/>
  <c r="H72" i="15"/>
  <c r="I5" i="14"/>
  <c r="I59" i="14"/>
  <c r="F60" i="14"/>
  <c r="I60" i="14" s="1"/>
  <c r="H69" i="13"/>
  <c r="J17" i="13"/>
  <c r="J86" i="13"/>
  <c r="E27" i="13"/>
  <c r="E85" i="13" s="1"/>
  <c r="E87" i="13" s="1"/>
  <c r="J9" i="13"/>
  <c r="I33" i="13"/>
  <c r="C69" i="13"/>
  <c r="J32" i="13"/>
  <c r="J42" i="13"/>
  <c r="J41" i="13"/>
  <c r="J43" i="13"/>
  <c r="C73" i="13"/>
  <c r="J72" i="13"/>
  <c r="G85" i="13"/>
  <c r="G87" i="13" s="1"/>
  <c r="G33" i="13"/>
  <c r="D27" i="13"/>
  <c r="J6" i="13"/>
  <c r="D70" i="13"/>
  <c r="I70" i="13"/>
  <c r="E71" i="13"/>
  <c r="E80" i="13" s="1"/>
  <c r="I71" i="13"/>
  <c r="I80" i="13" s="1"/>
  <c r="J62" i="13"/>
  <c r="J66" i="13" s="1"/>
  <c r="E70" i="13"/>
  <c r="F71" i="13"/>
  <c r="F80" i="13" s="1"/>
  <c r="F70" i="13"/>
  <c r="C71" i="13"/>
  <c r="G71" i="13"/>
  <c r="G80" i="13" s="1"/>
  <c r="J68" i="13"/>
  <c r="D71" i="13"/>
  <c r="D80" i="13" s="1"/>
  <c r="H71" i="13"/>
  <c r="H80" i="13" s="1"/>
  <c r="A52" i="9"/>
  <c r="H44" i="14" l="1"/>
  <c r="H45" i="14" s="1"/>
  <c r="H46" i="14" s="1"/>
  <c r="H47" i="14" s="1"/>
  <c r="H48" i="14" s="1"/>
  <c r="H49" i="14" s="1"/>
  <c r="H50" i="14" s="1"/>
  <c r="I45" i="13"/>
  <c r="I46" i="13" s="1"/>
  <c r="I47" i="13" s="1"/>
  <c r="I48" i="13" s="1"/>
  <c r="I49" i="13" s="1"/>
  <c r="I50" i="13" s="1"/>
  <c r="I51" i="13" s="1"/>
  <c r="I52" i="13" s="1"/>
  <c r="G36" i="13"/>
  <c r="F48" i="15"/>
  <c r="D46" i="15"/>
  <c r="F45" i="15"/>
  <c r="F47" i="15"/>
  <c r="F49" i="15"/>
  <c r="E47" i="15"/>
  <c r="I26" i="14"/>
  <c r="I32" i="14" s="1"/>
  <c r="I36" i="14" s="1"/>
  <c r="C33" i="13"/>
  <c r="C36" i="13" s="1"/>
  <c r="H33" i="13"/>
  <c r="H36" i="13" s="1"/>
  <c r="F85" i="13"/>
  <c r="F87" i="13" s="1"/>
  <c r="J65" i="13"/>
  <c r="D43" i="15"/>
  <c r="D42" i="15" s="1"/>
  <c r="F44" i="15"/>
  <c r="F46" i="15"/>
  <c r="F43" i="15"/>
  <c r="F42" i="15" s="1"/>
  <c r="F50" i="15"/>
  <c r="D49" i="15"/>
  <c r="D45" i="15"/>
  <c r="E50" i="15"/>
  <c r="E43" i="15"/>
  <c r="E42" i="15" s="1"/>
  <c r="E44" i="15"/>
  <c r="E45" i="15"/>
  <c r="E48" i="15"/>
  <c r="D44" i="15"/>
  <c r="D47" i="15"/>
  <c r="E46" i="15"/>
  <c r="E49" i="15"/>
  <c r="D50" i="15"/>
  <c r="D48" i="15"/>
  <c r="G43" i="14"/>
  <c r="G44" i="14" s="1"/>
  <c r="G45" i="14" s="1"/>
  <c r="G46" i="14" s="1"/>
  <c r="G47" i="14" s="1"/>
  <c r="G48" i="14" s="1"/>
  <c r="G49" i="14" s="1"/>
  <c r="G50" i="14" s="1"/>
  <c r="G35" i="14"/>
  <c r="C35" i="14"/>
  <c r="C43" i="14"/>
  <c r="C42" i="14" s="1"/>
  <c r="F43" i="14"/>
  <c r="F44" i="14" s="1"/>
  <c r="F45" i="14" s="1"/>
  <c r="F46" i="14" s="1"/>
  <c r="F47" i="14" s="1"/>
  <c r="F48" i="14" s="1"/>
  <c r="F49" i="14" s="1"/>
  <c r="F50" i="14" s="1"/>
  <c r="F35" i="14"/>
  <c r="D43" i="14"/>
  <c r="D44" i="14" s="1"/>
  <c r="D45" i="14" s="1"/>
  <c r="D46" i="14" s="1"/>
  <c r="D47" i="14" s="1"/>
  <c r="D48" i="14" s="1"/>
  <c r="D49" i="14" s="1"/>
  <c r="D50" i="14" s="1"/>
  <c r="D42" i="14"/>
  <c r="D35" i="14"/>
  <c r="E35" i="14"/>
  <c r="E43" i="14"/>
  <c r="E33" i="13"/>
  <c r="E36" i="13" s="1"/>
  <c r="I61" i="15"/>
  <c r="E77" i="15"/>
  <c r="I71" i="15"/>
  <c r="D77" i="15"/>
  <c r="I74" i="15"/>
  <c r="H77" i="15"/>
  <c r="I70" i="15"/>
  <c r="I75" i="15"/>
  <c r="H51" i="15"/>
  <c r="G51" i="15"/>
  <c r="H51" i="14"/>
  <c r="J69" i="13"/>
  <c r="F77" i="15"/>
  <c r="I72" i="15"/>
  <c r="I73" i="15"/>
  <c r="G77" i="15"/>
  <c r="I76" i="15"/>
  <c r="C77" i="15"/>
  <c r="I68" i="15"/>
  <c r="I69" i="15"/>
  <c r="C32" i="15"/>
  <c r="I26" i="15"/>
  <c r="J70" i="13"/>
  <c r="J71" i="13"/>
  <c r="D33" i="13"/>
  <c r="D36" i="13" s="1"/>
  <c r="D85" i="13"/>
  <c r="D87" i="13" s="1"/>
  <c r="G45" i="13"/>
  <c r="G46" i="13" s="1"/>
  <c r="G47" i="13" s="1"/>
  <c r="G48" i="13" s="1"/>
  <c r="G49" i="13" s="1"/>
  <c r="G50" i="13" s="1"/>
  <c r="G51" i="13" s="1"/>
  <c r="G52" i="13" s="1"/>
  <c r="J27" i="13"/>
  <c r="J33" i="13" s="1"/>
  <c r="J37" i="13" s="1"/>
  <c r="C45" i="13"/>
  <c r="H45" i="13"/>
  <c r="H46" i="13" s="1"/>
  <c r="H47" i="13" s="1"/>
  <c r="H48" i="13" s="1"/>
  <c r="H49" i="13" s="1"/>
  <c r="H50" i="13" s="1"/>
  <c r="H51" i="13" s="1"/>
  <c r="H52" i="13" s="1"/>
  <c r="C74" i="13"/>
  <c r="J73" i="13"/>
  <c r="F45" i="13"/>
  <c r="F46" i="13" s="1"/>
  <c r="F47" i="13" s="1"/>
  <c r="F48" i="13" s="1"/>
  <c r="F49" i="13" s="1"/>
  <c r="F50" i="13" s="1"/>
  <c r="F51" i="13" s="1"/>
  <c r="F52" i="13" s="1"/>
  <c r="H82" i="9"/>
  <c r="G82" i="9"/>
  <c r="F82" i="9"/>
  <c r="E82" i="9"/>
  <c r="D82" i="9"/>
  <c r="C82" i="9"/>
  <c r="I64" i="9"/>
  <c r="I66" i="9" s="1"/>
  <c r="H64" i="9"/>
  <c r="H66" i="9" s="1"/>
  <c r="F64" i="9"/>
  <c r="F66" i="9" s="1"/>
  <c r="E64" i="9"/>
  <c r="E65" i="9" s="1"/>
  <c r="D64" i="9"/>
  <c r="D66" i="9" s="1"/>
  <c r="C64" i="9"/>
  <c r="C66" i="9" s="1"/>
  <c r="J60" i="9"/>
  <c r="K59" i="9"/>
  <c r="I59" i="9"/>
  <c r="I68" i="9" s="1"/>
  <c r="I69" i="9" s="1"/>
  <c r="I70" i="9" s="1"/>
  <c r="I71" i="9" s="1"/>
  <c r="I72" i="9" s="1"/>
  <c r="I73" i="9" s="1"/>
  <c r="I74" i="9" s="1"/>
  <c r="I75" i="9" s="1"/>
  <c r="H59" i="9"/>
  <c r="G59" i="9"/>
  <c r="G68" i="9" s="1"/>
  <c r="G69" i="9" s="1"/>
  <c r="G70" i="9" s="1"/>
  <c r="G71" i="9" s="1"/>
  <c r="G72" i="9" s="1"/>
  <c r="G73" i="9" s="1"/>
  <c r="G74" i="9" s="1"/>
  <c r="G75" i="9" s="1"/>
  <c r="F59" i="9"/>
  <c r="F68" i="9" s="1"/>
  <c r="F69" i="9" s="1"/>
  <c r="F70" i="9" s="1"/>
  <c r="F71" i="9" s="1"/>
  <c r="F72" i="9" s="1"/>
  <c r="F73" i="9" s="1"/>
  <c r="F74" i="9" s="1"/>
  <c r="F75" i="9" s="1"/>
  <c r="E59" i="9"/>
  <c r="E61" i="9" s="1"/>
  <c r="D59" i="9"/>
  <c r="C59" i="9"/>
  <c r="C61" i="9" s="1"/>
  <c r="J58" i="9"/>
  <c r="L58" i="9" s="1"/>
  <c r="J57" i="9"/>
  <c r="L57" i="9" s="1"/>
  <c r="J56" i="9"/>
  <c r="L56" i="9" s="1"/>
  <c r="J55" i="9"/>
  <c r="L55" i="9" s="1"/>
  <c r="H40" i="9"/>
  <c r="G40" i="9"/>
  <c r="F40" i="9"/>
  <c r="E40" i="9"/>
  <c r="D40" i="9"/>
  <c r="C40" i="9"/>
  <c r="H39" i="9"/>
  <c r="G39" i="9"/>
  <c r="F39" i="9"/>
  <c r="E39" i="9"/>
  <c r="D39" i="9"/>
  <c r="C39" i="9"/>
  <c r="H38" i="9"/>
  <c r="G38" i="9"/>
  <c r="F38" i="9"/>
  <c r="E38" i="9"/>
  <c r="D38" i="9"/>
  <c r="C38" i="9"/>
  <c r="J34" i="9"/>
  <c r="H32" i="9"/>
  <c r="G32" i="9"/>
  <c r="F32" i="9"/>
  <c r="E32" i="9"/>
  <c r="D32" i="9"/>
  <c r="C32" i="9"/>
  <c r="K31" i="9"/>
  <c r="J31" i="9"/>
  <c r="K30" i="9"/>
  <c r="J30" i="9"/>
  <c r="I32" i="9"/>
  <c r="K28" i="9"/>
  <c r="J28" i="9"/>
  <c r="K26" i="9"/>
  <c r="J26" i="9"/>
  <c r="K25" i="9"/>
  <c r="J25" i="9"/>
  <c r="K24" i="9"/>
  <c r="J24" i="9"/>
  <c r="K23" i="9"/>
  <c r="J23" i="9"/>
  <c r="K22" i="9"/>
  <c r="J22" i="9"/>
  <c r="K21" i="9"/>
  <c r="J21" i="9"/>
  <c r="K20" i="9"/>
  <c r="J20" i="9"/>
  <c r="K19" i="9"/>
  <c r="J19" i="9"/>
  <c r="K18" i="9"/>
  <c r="J18" i="9"/>
  <c r="H17" i="9"/>
  <c r="G17" i="9"/>
  <c r="F17" i="9"/>
  <c r="E17" i="9"/>
  <c r="D17" i="9"/>
  <c r="C17" i="9"/>
  <c r="K16" i="9"/>
  <c r="J16" i="9"/>
  <c r="K15" i="9"/>
  <c r="J15" i="9"/>
  <c r="K14" i="9"/>
  <c r="J14" i="9"/>
  <c r="J13" i="9"/>
  <c r="L13" i="9" s="1"/>
  <c r="K12" i="9"/>
  <c r="J12" i="9"/>
  <c r="K11" i="9"/>
  <c r="J11" i="9"/>
  <c r="J10" i="9"/>
  <c r="L10" i="9" s="1"/>
  <c r="H9" i="9"/>
  <c r="G9" i="9"/>
  <c r="F9" i="9"/>
  <c r="E9" i="9"/>
  <c r="D9" i="9"/>
  <c r="C9" i="9"/>
  <c r="K8" i="9"/>
  <c r="J8" i="9"/>
  <c r="K7" i="9"/>
  <c r="J7" i="9"/>
  <c r="H6" i="9"/>
  <c r="G6" i="9"/>
  <c r="F6" i="9"/>
  <c r="E6" i="9"/>
  <c r="D6" i="9"/>
  <c r="C6" i="9"/>
  <c r="D51" i="14" l="1"/>
  <c r="L19" i="9"/>
  <c r="I44" i="13"/>
  <c r="I53" i="13" s="1"/>
  <c r="F51" i="15"/>
  <c r="J36" i="13"/>
  <c r="D51" i="15"/>
  <c r="E51" i="15"/>
  <c r="F41" i="14"/>
  <c r="F39" i="14"/>
  <c r="F40" i="14"/>
  <c r="G41" i="14"/>
  <c r="G39" i="14"/>
  <c r="G40" i="14"/>
  <c r="E42" i="14"/>
  <c r="E44" i="14"/>
  <c r="E45" i="14" s="1"/>
  <c r="E46" i="14" s="1"/>
  <c r="E47" i="14" s="1"/>
  <c r="E48" i="14" s="1"/>
  <c r="E49" i="14" s="1"/>
  <c r="E50" i="14" s="1"/>
  <c r="G42" i="14"/>
  <c r="G51" i="14" s="1"/>
  <c r="D40" i="14"/>
  <c r="D41" i="14"/>
  <c r="D39" i="14"/>
  <c r="E41" i="14"/>
  <c r="E39" i="14"/>
  <c r="E40" i="14"/>
  <c r="F42" i="14"/>
  <c r="F51" i="14" s="1"/>
  <c r="I35" i="14"/>
  <c r="C41" i="14"/>
  <c r="C39" i="14"/>
  <c r="C40" i="14"/>
  <c r="E45" i="13"/>
  <c r="E46" i="13" s="1"/>
  <c r="E47" i="13" s="1"/>
  <c r="E48" i="13" s="1"/>
  <c r="E49" i="13" s="1"/>
  <c r="E50" i="13" s="1"/>
  <c r="E51" i="13" s="1"/>
  <c r="E52" i="13" s="1"/>
  <c r="C35" i="15"/>
  <c r="I35" i="15" s="1"/>
  <c r="H44" i="13"/>
  <c r="H53" i="13" s="1"/>
  <c r="C50" i="15"/>
  <c r="I50" i="15" s="1"/>
  <c r="C46" i="15"/>
  <c r="I46" i="15" s="1"/>
  <c r="C45" i="15"/>
  <c r="I45" i="15" s="1"/>
  <c r="C47" i="15"/>
  <c r="I47" i="15" s="1"/>
  <c r="C43" i="15"/>
  <c r="I43" i="15" s="1"/>
  <c r="I32" i="15"/>
  <c r="I36" i="15" s="1"/>
  <c r="C48" i="15"/>
  <c r="I48" i="15" s="1"/>
  <c r="C44" i="15"/>
  <c r="I44" i="15" s="1"/>
  <c r="C49" i="15"/>
  <c r="I49" i="15" s="1"/>
  <c r="I77" i="15"/>
  <c r="C44" i="14"/>
  <c r="I43" i="14"/>
  <c r="G44" i="13"/>
  <c r="G53" i="13" s="1"/>
  <c r="F44" i="13"/>
  <c r="F53" i="13" s="1"/>
  <c r="L20" i="9"/>
  <c r="L7" i="9"/>
  <c r="L11" i="9"/>
  <c r="L23" i="9"/>
  <c r="C46" i="13"/>
  <c r="C75" i="13"/>
  <c r="J74" i="13"/>
  <c r="C44" i="13"/>
  <c r="J85" i="13"/>
  <c r="J87" i="13" s="1"/>
  <c r="D45" i="13"/>
  <c r="D46" i="13" s="1"/>
  <c r="D47" i="13" s="1"/>
  <c r="D48" i="13" s="1"/>
  <c r="D49" i="13" s="1"/>
  <c r="D50" i="13" s="1"/>
  <c r="D51" i="13" s="1"/>
  <c r="D52" i="13" s="1"/>
  <c r="L22" i="9"/>
  <c r="L31" i="9"/>
  <c r="L59" i="9"/>
  <c r="J17" i="9"/>
  <c r="H27" i="9"/>
  <c r="C27" i="9"/>
  <c r="C81" i="9" s="1"/>
  <c r="C83" i="9" s="1"/>
  <c r="J6" i="9"/>
  <c r="J39" i="9"/>
  <c r="G61" i="9"/>
  <c r="C68" i="9"/>
  <c r="C69" i="9" s="1"/>
  <c r="C70" i="9" s="1"/>
  <c r="F27" i="9"/>
  <c r="F81" i="9" s="1"/>
  <c r="F83" i="9" s="1"/>
  <c r="L14" i="9"/>
  <c r="L16" i="9"/>
  <c r="L18" i="9"/>
  <c r="L21" i="9"/>
  <c r="L24" i="9"/>
  <c r="L26" i="9"/>
  <c r="I61" i="9"/>
  <c r="E68" i="9"/>
  <c r="E69" i="9" s="1"/>
  <c r="E70" i="9" s="1"/>
  <c r="E71" i="9" s="1"/>
  <c r="E72" i="9" s="1"/>
  <c r="E73" i="9" s="1"/>
  <c r="E74" i="9" s="1"/>
  <c r="E75" i="9" s="1"/>
  <c r="C67" i="9"/>
  <c r="G27" i="9"/>
  <c r="G81" i="9" s="1"/>
  <c r="G83" i="9" s="1"/>
  <c r="L8" i="9"/>
  <c r="J9" i="9"/>
  <c r="K17" i="9"/>
  <c r="L17" i="9" s="1"/>
  <c r="J40" i="9"/>
  <c r="I65" i="9"/>
  <c r="G67" i="9"/>
  <c r="G76" i="9" s="1"/>
  <c r="D27" i="9"/>
  <c r="D33" i="9" s="1"/>
  <c r="K9" i="9"/>
  <c r="L30" i="9"/>
  <c r="J38" i="9"/>
  <c r="I67" i="9"/>
  <c r="I76" i="9" s="1"/>
  <c r="J82" i="9"/>
  <c r="H33" i="9"/>
  <c r="H81" i="9"/>
  <c r="H83" i="9" s="1"/>
  <c r="I81" i="9"/>
  <c r="I83" i="9" s="1"/>
  <c r="I33" i="9"/>
  <c r="E66" i="9"/>
  <c r="J66" i="9" s="1"/>
  <c r="K6" i="9"/>
  <c r="L15" i="9"/>
  <c r="E27" i="9"/>
  <c r="J29" i="9"/>
  <c r="D68" i="9"/>
  <c r="D69" i="9" s="1"/>
  <c r="D70" i="9" s="1"/>
  <c r="D71" i="9" s="1"/>
  <c r="D72" i="9" s="1"/>
  <c r="D73" i="9" s="1"/>
  <c r="D74" i="9" s="1"/>
  <c r="D75" i="9" s="1"/>
  <c r="D61" i="9"/>
  <c r="J59" i="9"/>
  <c r="J61" i="9" s="1"/>
  <c r="H68" i="9"/>
  <c r="H69" i="9" s="1"/>
  <c r="H70" i="9" s="1"/>
  <c r="H71" i="9" s="1"/>
  <c r="H72" i="9" s="1"/>
  <c r="H73" i="9" s="1"/>
  <c r="H74" i="9" s="1"/>
  <c r="H75" i="9" s="1"/>
  <c r="H61" i="9"/>
  <c r="L12" i="9"/>
  <c r="L25" i="9"/>
  <c r="J32" i="9"/>
  <c r="L28" i="9"/>
  <c r="K29" i="9"/>
  <c r="K32" i="9" s="1"/>
  <c r="F61" i="9"/>
  <c r="J64" i="9"/>
  <c r="F65" i="9"/>
  <c r="F67" i="9"/>
  <c r="F76" i="9" s="1"/>
  <c r="C65" i="9"/>
  <c r="D65" i="9"/>
  <c r="H65" i="9"/>
  <c r="L9" i="9" l="1"/>
  <c r="I40" i="14"/>
  <c r="E44" i="13"/>
  <c r="E53" i="13" s="1"/>
  <c r="I39" i="14"/>
  <c r="E51" i="14"/>
  <c r="I42" i="14"/>
  <c r="I41" i="14"/>
  <c r="C42" i="15"/>
  <c r="C45" i="14"/>
  <c r="I44" i="14"/>
  <c r="D44" i="13"/>
  <c r="D53" i="13" s="1"/>
  <c r="H42" i="9"/>
  <c r="H35" i="9"/>
  <c r="I42" i="9"/>
  <c r="I35" i="9"/>
  <c r="D42" i="9"/>
  <c r="D35" i="9"/>
  <c r="J46" i="13"/>
  <c r="C47" i="13"/>
  <c r="C76" i="13"/>
  <c r="J75" i="13"/>
  <c r="J45" i="13"/>
  <c r="C33" i="9"/>
  <c r="F33" i="9"/>
  <c r="G33" i="9"/>
  <c r="D81" i="9"/>
  <c r="D83" i="9" s="1"/>
  <c r="J27" i="9"/>
  <c r="J33" i="9" s="1"/>
  <c r="J35" i="9" s="1"/>
  <c r="J65" i="9"/>
  <c r="K27" i="9"/>
  <c r="K81" i="9" s="1"/>
  <c r="E67" i="9"/>
  <c r="E76" i="9" s="1"/>
  <c r="J68" i="9"/>
  <c r="L29" i="9"/>
  <c r="L32" i="9" s="1"/>
  <c r="J69" i="9"/>
  <c r="E81" i="9"/>
  <c r="E83" i="9" s="1"/>
  <c r="E33" i="9"/>
  <c r="C71" i="9"/>
  <c r="J70" i="9"/>
  <c r="H67" i="9"/>
  <c r="H76" i="9" s="1"/>
  <c r="D67" i="9"/>
  <c r="L6" i="9"/>
  <c r="L27" i="9" s="1"/>
  <c r="C39" i="7"/>
  <c r="J44" i="13" l="1"/>
  <c r="C51" i="15"/>
  <c r="I42" i="15"/>
  <c r="I51" i="15" s="1"/>
  <c r="I45" i="14"/>
  <c r="C46" i="14"/>
  <c r="F42" i="9"/>
  <c r="F35" i="9"/>
  <c r="E42" i="9"/>
  <c r="E35" i="9"/>
  <c r="C42" i="9"/>
  <c r="C35" i="9"/>
  <c r="G42" i="9"/>
  <c r="J42" i="9" s="1"/>
  <c r="G35" i="9"/>
  <c r="J47" i="13"/>
  <c r="C48" i="13"/>
  <c r="C77" i="13"/>
  <c r="J76" i="13"/>
  <c r="J81" i="9"/>
  <c r="J83" i="9" s="1"/>
  <c r="K33" i="9"/>
  <c r="D76" i="9"/>
  <c r="J67" i="9"/>
  <c r="C72" i="9"/>
  <c r="J71" i="9"/>
  <c r="L33" i="9"/>
  <c r="L81" i="9" s="1"/>
  <c r="H63" i="8"/>
  <c r="G63" i="8"/>
  <c r="F63" i="8"/>
  <c r="E63" i="8"/>
  <c r="D63" i="8"/>
  <c r="C63" i="8"/>
  <c r="H62" i="8"/>
  <c r="G62" i="8"/>
  <c r="F62" i="8"/>
  <c r="E62" i="8"/>
  <c r="D62" i="8"/>
  <c r="C62" i="8"/>
  <c r="D61" i="8"/>
  <c r="E61" i="8"/>
  <c r="F61" i="8"/>
  <c r="G61" i="8"/>
  <c r="H61" i="8"/>
  <c r="C61" i="8"/>
  <c r="G39" i="8"/>
  <c r="F39" i="8"/>
  <c r="E39" i="8"/>
  <c r="D39" i="8"/>
  <c r="C39" i="8"/>
  <c r="G38" i="8"/>
  <c r="F38" i="8"/>
  <c r="E38" i="8"/>
  <c r="D38" i="8"/>
  <c r="C38" i="8"/>
  <c r="G37" i="8"/>
  <c r="F37" i="8"/>
  <c r="E37" i="8"/>
  <c r="D37" i="8"/>
  <c r="C37" i="8"/>
  <c r="G39" i="7"/>
  <c r="F39" i="7"/>
  <c r="E39" i="7"/>
  <c r="D39" i="7"/>
  <c r="G38" i="7"/>
  <c r="F38" i="7"/>
  <c r="E38" i="7"/>
  <c r="D38" i="7"/>
  <c r="C38" i="7"/>
  <c r="G37" i="7"/>
  <c r="F37" i="7"/>
  <c r="E37" i="7"/>
  <c r="D37" i="7"/>
  <c r="C37" i="7"/>
  <c r="I46" i="14" l="1"/>
  <c r="C47" i="14"/>
  <c r="J48" i="13"/>
  <c r="C49" i="13"/>
  <c r="C78" i="13"/>
  <c r="J77" i="13"/>
  <c r="I37" i="8"/>
  <c r="I39" i="7"/>
  <c r="I37" i="7"/>
  <c r="I38" i="7"/>
  <c r="C73" i="9"/>
  <c r="J72" i="9"/>
  <c r="I38" i="8"/>
  <c r="I61" i="8"/>
  <c r="I39" i="8"/>
  <c r="I63" i="8"/>
  <c r="I62" i="8"/>
  <c r="C48" i="14" l="1"/>
  <c r="I47" i="14"/>
  <c r="C79" i="13"/>
  <c r="J79" i="13" s="1"/>
  <c r="J78" i="13"/>
  <c r="J80" i="13" s="1"/>
  <c r="J49" i="13"/>
  <c r="C50" i="13"/>
  <c r="C74" i="9"/>
  <c r="J73" i="9"/>
  <c r="C80" i="13" l="1"/>
  <c r="I81" i="13" s="1"/>
  <c r="C49" i="14"/>
  <c r="I48" i="14"/>
  <c r="J50" i="13"/>
  <c r="C51" i="13"/>
  <c r="C75" i="9"/>
  <c r="J75" i="9" s="1"/>
  <c r="J74" i="9"/>
  <c r="J76" i="9" s="1"/>
  <c r="I49" i="14" l="1"/>
  <c r="C50" i="14"/>
  <c r="C76" i="9"/>
  <c r="I77" i="9" s="1"/>
  <c r="J51" i="13"/>
  <c r="C52" i="13"/>
  <c r="J52" i="13" s="1"/>
  <c r="I22" i="8"/>
  <c r="I23" i="8"/>
  <c r="C53" i="13" l="1"/>
  <c r="I50" i="14"/>
  <c r="I51" i="14" s="1"/>
  <c r="C51" i="14"/>
  <c r="J53" i="13"/>
  <c r="H31" i="7"/>
  <c r="I25" i="7" l="1"/>
  <c r="I24" i="7"/>
  <c r="F8" i="7"/>
  <c r="C56" i="8" l="1"/>
  <c r="D56" i="8"/>
  <c r="G56" i="8"/>
  <c r="H56" i="8"/>
  <c r="I57" i="8"/>
  <c r="E56" i="8"/>
  <c r="F56" i="8"/>
  <c r="I55" i="8"/>
  <c r="I54" i="8"/>
  <c r="I4" i="8"/>
  <c r="I33" i="8"/>
  <c r="I28" i="8"/>
  <c r="I29" i="8"/>
  <c r="I30" i="8"/>
  <c r="I27" i="8"/>
  <c r="D31" i="8"/>
  <c r="E31" i="8"/>
  <c r="F31" i="8"/>
  <c r="G31" i="8"/>
  <c r="G32" i="8" s="1"/>
  <c r="H32" i="8"/>
  <c r="C31" i="8"/>
  <c r="H48" i="8" l="1"/>
  <c r="H47" i="8"/>
  <c r="H45" i="8"/>
  <c r="H43" i="8"/>
  <c r="H41" i="8"/>
  <c r="H40" i="8" s="1"/>
  <c r="H46" i="8"/>
  <c r="H44" i="8"/>
  <c r="H42" i="8"/>
  <c r="H58" i="8"/>
  <c r="H68" i="8"/>
  <c r="H71" i="8"/>
  <c r="H69" i="8"/>
  <c r="H67" i="8"/>
  <c r="H65" i="8"/>
  <c r="H64" i="8" s="1"/>
  <c r="H72" i="8"/>
  <c r="H70" i="8"/>
  <c r="H66" i="8"/>
  <c r="G47" i="8"/>
  <c r="G45" i="8"/>
  <c r="G43" i="8"/>
  <c r="G41" i="8"/>
  <c r="G40" i="8" s="1"/>
  <c r="G44" i="8"/>
  <c r="G46" i="8"/>
  <c r="G42" i="8"/>
  <c r="G48" i="8"/>
  <c r="F58" i="8"/>
  <c r="F67" i="8"/>
  <c r="F65" i="8"/>
  <c r="F64" i="8" s="1"/>
  <c r="F72" i="8"/>
  <c r="F70" i="8"/>
  <c r="F68" i="8"/>
  <c r="F66" i="8"/>
  <c r="F71" i="8"/>
  <c r="F69" i="8"/>
  <c r="G71" i="8"/>
  <c r="G69" i="8"/>
  <c r="G67" i="8"/>
  <c r="G65" i="8"/>
  <c r="G64" i="8" s="1"/>
  <c r="G72" i="8"/>
  <c r="G70" i="8"/>
  <c r="G68" i="8"/>
  <c r="G66" i="8"/>
  <c r="E69" i="8"/>
  <c r="E72" i="8"/>
  <c r="E70" i="8"/>
  <c r="E68" i="8"/>
  <c r="E66" i="8"/>
  <c r="E71" i="8"/>
  <c r="E65" i="8"/>
  <c r="E64" i="8" s="1"/>
  <c r="E67" i="8"/>
  <c r="D58" i="8"/>
  <c r="D72" i="8"/>
  <c r="D66" i="8"/>
  <c r="D71" i="8"/>
  <c r="D69" i="8"/>
  <c r="D67" i="8"/>
  <c r="D65" i="8"/>
  <c r="D64" i="8"/>
  <c r="D70" i="8"/>
  <c r="D68" i="8"/>
  <c r="C58" i="8"/>
  <c r="C72" i="8"/>
  <c r="C68" i="8"/>
  <c r="C70" i="8"/>
  <c r="C71" i="8"/>
  <c r="C69" i="8"/>
  <c r="C67" i="8"/>
  <c r="C65" i="8"/>
  <c r="C66" i="8"/>
  <c r="E58" i="8"/>
  <c r="I56" i="8"/>
  <c r="I31" i="8"/>
  <c r="I18" i="7"/>
  <c r="I19" i="7"/>
  <c r="I20" i="7"/>
  <c r="I21" i="7"/>
  <c r="I22" i="7"/>
  <c r="I23" i="7"/>
  <c r="I17" i="7"/>
  <c r="I10" i="7"/>
  <c r="I11" i="7"/>
  <c r="I12" i="7"/>
  <c r="I13" i="7"/>
  <c r="I14" i="7"/>
  <c r="I15" i="7"/>
  <c r="I9" i="7"/>
  <c r="I7" i="7"/>
  <c r="I33" i="7"/>
  <c r="I69" i="8" l="1"/>
  <c r="D73" i="8"/>
  <c r="H73" i="8"/>
  <c r="I72" i="8"/>
  <c r="E73" i="8"/>
  <c r="I71" i="8"/>
  <c r="I70" i="8"/>
  <c r="G49" i="8"/>
  <c r="I66" i="8"/>
  <c r="G73" i="8"/>
  <c r="C64" i="8"/>
  <c r="I65" i="8"/>
  <c r="I58" i="8"/>
  <c r="I67" i="8"/>
  <c r="I68" i="8"/>
  <c r="F73" i="8"/>
  <c r="H49" i="8"/>
  <c r="D31" i="7"/>
  <c r="E31" i="7"/>
  <c r="F31" i="7"/>
  <c r="G31" i="7"/>
  <c r="H32" i="7"/>
  <c r="C31" i="7"/>
  <c r="H41" i="7" l="1"/>
  <c r="H40" i="7" s="1"/>
  <c r="C73" i="8"/>
  <c r="I64" i="8"/>
  <c r="I73" i="8" s="1"/>
  <c r="I6" i="8"/>
  <c r="I30" i="7"/>
  <c r="I29" i="7"/>
  <c r="I28" i="7"/>
  <c r="I27" i="7"/>
  <c r="I6" i="7"/>
  <c r="H42" i="7" l="1"/>
  <c r="H43" i="7" s="1"/>
  <c r="H44" i="7" s="1"/>
  <c r="H45" i="7" s="1"/>
  <c r="H46" i="7" s="1"/>
  <c r="H47" i="7" s="1"/>
  <c r="H48" i="7" s="1"/>
  <c r="I31" i="7"/>
  <c r="D16" i="8"/>
  <c r="D5" i="8"/>
  <c r="I25" i="8"/>
  <c r="I24" i="8"/>
  <c r="I21" i="8"/>
  <c r="I20" i="8"/>
  <c r="I19" i="8"/>
  <c r="I18" i="8"/>
  <c r="I17" i="8"/>
  <c r="I15" i="8"/>
  <c r="I14" i="8"/>
  <c r="I13" i="8"/>
  <c r="I12" i="8"/>
  <c r="I11" i="8"/>
  <c r="I10" i="8"/>
  <c r="I9" i="8"/>
  <c r="I7" i="8"/>
  <c r="H49" i="7" l="1"/>
  <c r="I51" i="7"/>
  <c r="I52" i="7"/>
  <c r="I53" i="7"/>
  <c r="I54" i="7"/>
  <c r="I55" i="7"/>
  <c r="I4" i="7"/>
  <c r="D8" i="8" l="1"/>
  <c r="E8" i="8"/>
  <c r="F8" i="8"/>
  <c r="D26" i="8" l="1"/>
  <c r="D32" i="8" s="1"/>
  <c r="D46" i="8" l="1"/>
  <c r="D47" i="8"/>
  <c r="D45" i="8"/>
  <c r="D43" i="8"/>
  <c r="D41" i="8"/>
  <c r="D40" i="8" s="1"/>
  <c r="D48" i="8"/>
  <c r="D44" i="8"/>
  <c r="D42" i="8"/>
  <c r="D34" i="8"/>
  <c r="F5" i="8"/>
  <c r="D49" i="8" l="1"/>
  <c r="C5" i="7"/>
  <c r="E16" i="7" l="1"/>
  <c r="E5" i="7"/>
  <c r="F16" i="8" l="1"/>
  <c r="F26" i="8" s="1"/>
  <c r="F32" i="8" s="1"/>
  <c r="F34" i="8" s="1"/>
  <c r="E16" i="8"/>
  <c r="C16" i="8"/>
  <c r="C8" i="8"/>
  <c r="I8" i="8" s="1"/>
  <c r="E5" i="8"/>
  <c r="C5" i="8"/>
  <c r="G57" i="7"/>
  <c r="G58" i="7" s="1"/>
  <c r="E57" i="7"/>
  <c r="E58" i="7" s="1"/>
  <c r="D57" i="7"/>
  <c r="D58" i="7" s="1"/>
  <c r="C57" i="7"/>
  <c r="H56" i="7"/>
  <c r="G56" i="7"/>
  <c r="F56" i="7"/>
  <c r="F57" i="7" s="1"/>
  <c r="E56" i="7"/>
  <c r="D56" i="7"/>
  <c r="C56" i="7"/>
  <c r="G16" i="7"/>
  <c r="F16" i="7"/>
  <c r="D16" i="7"/>
  <c r="C16" i="7"/>
  <c r="G8" i="7"/>
  <c r="E8" i="7"/>
  <c r="E26" i="7" s="1"/>
  <c r="E32" i="7" s="1"/>
  <c r="D8" i="7"/>
  <c r="C8" i="7"/>
  <c r="G5" i="7"/>
  <c r="F5" i="7"/>
  <c r="D5" i="7"/>
  <c r="I8" i="7" l="1"/>
  <c r="I16" i="7"/>
  <c r="E41" i="7"/>
  <c r="E40" i="7" s="1"/>
  <c r="F43" i="8"/>
  <c r="F41" i="8"/>
  <c r="F40" i="8" s="1"/>
  <c r="F48" i="8"/>
  <c r="F46" i="8"/>
  <c r="F44" i="8"/>
  <c r="F42" i="8"/>
  <c r="F47" i="8"/>
  <c r="F45" i="8"/>
  <c r="E34" i="7"/>
  <c r="I5" i="8"/>
  <c r="I5" i="7"/>
  <c r="I16" i="8"/>
  <c r="I56" i="7"/>
  <c r="C58" i="7"/>
  <c r="E26" i="8"/>
  <c r="E32" i="8" s="1"/>
  <c r="D26" i="7"/>
  <c r="D32" i="7" s="1"/>
  <c r="C26" i="8"/>
  <c r="C32" i="8" s="1"/>
  <c r="F26" i="7"/>
  <c r="F32" i="7" s="1"/>
  <c r="F34" i="7" s="1"/>
  <c r="H57" i="7"/>
  <c r="H58" i="7" s="1"/>
  <c r="F58" i="7"/>
  <c r="G26" i="7"/>
  <c r="G32" i="7" s="1"/>
  <c r="C26" i="7"/>
  <c r="C32" i="7" s="1"/>
  <c r="F49" i="8" l="1"/>
  <c r="G41" i="7"/>
  <c r="G40" i="7" s="1"/>
  <c r="D41" i="7"/>
  <c r="D40" i="7" s="1"/>
  <c r="E48" i="8"/>
  <c r="E46" i="8"/>
  <c r="E44" i="8"/>
  <c r="E42" i="8"/>
  <c r="E47" i="8"/>
  <c r="E41" i="8"/>
  <c r="E40" i="8" s="1"/>
  <c r="E43" i="8"/>
  <c r="E45" i="8"/>
  <c r="C47" i="8"/>
  <c r="C45" i="8"/>
  <c r="C43" i="8"/>
  <c r="I43" i="8" s="1"/>
  <c r="C41" i="8"/>
  <c r="I41" i="8" s="1"/>
  <c r="C42" i="8"/>
  <c r="C44" i="8"/>
  <c r="C46" i="8"/>
  <c r="I46" i="8" s="1"/>
  <c r="C48" i="8"/>
  <c r="C41" i="7"/>
  <c r="C40" i="7" s="1"/>
  <c r="F41" i="7"/>
  <c r="F40" i="7" s="1"/>
  <c r="E42" i="7"/>
  <c r="E43" i="7" s="1"/>
  <c r="E44" i="7" s="1"/>
  <c r="E45" i="7" s="1"/>
  <c r="E46" i="7" s="1"/>
  <c r="E47" i="7" s="1"/>
  <c r="E48" i="7" s="1"/>
  <c r="C34" i="7"/>
  <c r="G34" i="7"/>
  <c r="D34" i="7"/>
  <c r="E34" i="8"/>
  <c r="C34" i="8"/>
  <c r="I26" i="8"/>
  <c r="I26" i="7"/>
  <c r="I32" i="7" s="1"/>
  <c r="I57" i="7"/>
  <c r="I58" i="7"/>
  <c r="I44" i="8" l="1"/>
  <c r="I48" i="8"/>
  <c r="I41" i="7"/>
  <c r="I45" i="8"/>
  <c r="I34" i="7"/>
  <c r="I40" i="7"/>
  <c r="I42" i="8"/>
  <c r="I47" i="8"/>
  <c r="E49" i="8"/>
  <c r="C40" i="8"/>
  <c r="E49" i="7"/>
  <c r="G42" i="7"/>
  <c r="G43" i="7" s="1"/>
  <c r="G44" i="7" s="1"/>
  <c r="G45" i="7" s="1"/>
  <c r="G46" i="7" s="1"/>
  <c r="G47" i="7" s="1"/>
  <c r="G48" i="7" s="1"/>
  <c r="F42" i="7"/>
  <c r="F43" i="7" s="1"/>
  <c r="F44" i="7" s="1"/>
  <c r="C42" i="7"/>
  <c r="D42" i="7"/>
  <c r="D43" i="7" s="1"/>
  <c r="D44" i="7" s="1"/>
  <c r="D45" i="7" s="1"/>
  <c r="D46" i="7" s="1"/>
  <c r="D47" i="7" s="1"/>
  <c r="D48" i="7" s="1"/>
  <c r="I34" i="8"/>
  <c r="I32" i="8"/>
  <c r="I40" i="8" l="1"/>
  <c r="I49" i="8" s="1"/>
  <c r="C49" i="8"/>
  <c r="G49" i="7"/>
  <c r="F45" i="7"/>
  <c r="F46" i="7" s="1"/>
  <c r="F47" i="7" s="1"/>
  <c r="F48" i="7" s="1"/>
  <c r="C43" i="7"/>
  <c r="I42" i="7"/>
  <c r="D49" i="7"/>
  <c r="F49" i="7" l="1"/>
  <c r="C44" i="7"/>
  <c r="I43" i="7"/>
  <c r="C45" i="7" l="1"/>
  <c r="I44" i="7"/>
  <c r="C46" i="7" l="1"/>
  <c r="I45" i="7"/>
  <c r="C47" i="7" l="1"/>
  <c r="I46" i="7"/>
  <c r="I47" i="7" l="1"/>
  <c r="C48" i="7"/>
  <c r="C49" i="7" s="1"/>
  <c r="I48" i="7" l="1"/>
  <c r="I49" i="7" s="1"/>
  <c r="H43" i="9"/>
  <c r="H44" i="9" s="1"/>
  <c r="H45" i="9" s="1"/>
  <c r="G41" i="9"/>
  <c r="G43" i="9"/>
  <c r="G44" i="9" s="1"/>
  <c r="G45" i="9" s="1"/>
  <c r="G46" i="9" s="1"/>
  <c r="G47" i="9" s="1"/>
  <c r="G48" i="9" s="1"/>
  <c r="G49" i="9" s="1"/>
  <c r="H41" i="9"/>
  <c r="I41" i="9"/>
  <c r="I43" i="9"/>
  <c r="I44" i="9" s="1"/>
  <c r="I45" i="9" s="1"/>
  <c r="I46" i="9" s="1"/>
  <c r="I47" i="9" s="1"/>
  <c r="I48" i="9" s="1"/>
  <c r="I49" i="9" s="1"/>
  <c r="D41" i="9"/>
  <c r="D43" i="9"/>
  <c r="D44" i="9" s="1"/>
  <c r="D45" i="9" s="1"/>
  <c r="D46" i="9" s="1"/>
  <c r="D47" i="9" s="1"/>
  <c r="D48" i="9" s="1"/>
  <c r="D49" i="9" s="1"/>
  <c r="F41" i="9"/>
  <c r="F43" i="9"/>
  <c r="F44" i="9" s="1"/>
  <c r="F45" i="9" s="1"/>
  <c r="F46" i="9" s="1"/>
  <c r="F47" i="9" s="1"/>
  <c r="F48" i="9" s="1"/>
  <c r="F49" i="9" s="1"/>
  <c r="E41" i="9"/>
  <c r="E43" i="9"/>
  <c r="E44" i="9" s="1"/>
  <c r="E45" i="9" s="1"/>
  <c r="E46" i="9" s="1"/>
  <c r="E47" i="9" s="1"/>
  <c r="E48" i="9" s="1"/>
  <c r="E49" i="9" s="1"/>
  <c r="C41" i="9"/>
  <c r="C43" i="9"/>
  <c r="J43" i="9" l="1"/>
  <c r="E50" i="9"/>
  <c r="I50" i="9"/>
  <c r="G50" i="9"/>
  <c r="F50" i="9"/>
  <c r="H46" i="9"/>
  <c r="H47" i="9" s="1"/>
  <c r="H48" i="9" s="1"/>
  <c r="H49" i="9" s="1"/>
  <c r="D50" i="9"/>
  <c r="J41" i="9"/>
  <c r="C44" i="9"/>
  <c r="J44" i="9" l="1"/>
  <c r="C45" i="9"/>
  <c r="H50" i="9"/>
  <c r="C46" i="9" l="1"/>
  <c r="J45" i="9"/>
  <c r="J46" i="9" l="1"/>
  <c r="C47" i="9"/>
  <c r="C48" i="9" l="1"/>
  <c r="J47" i="9"/>
  <c r="C49" i="9" l="1"/>
  <c r="J49" i="9" s="1"/>
  <c r="J48" i="9"/>
  <c r="J50" i="9" l="1"/>
  <c r="C50" i="9"/>
  <c r="K50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作成者</author>
  </authors>
  <commentList>
    <comment ref="C26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器具・備品の合計額</t>
        </r>
      </text>
    </comment>
    <comment ref="I28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別の「(エクセル管理表)●H31減価償却費･長期前受金戻入」のシート名「東部地域等水道整備事業債」の金額</t>
        </r>
      </text>
    </comment>
    <comment ref="I29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同様に「(エクセル管理表)●H31減価償却費･長期前受金戻入」からの引用(圧縮記帳の影響により金額は変更あり)
</t>
        </r>
      </text>
    </comment>
    <comment ref="J35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予算額
手入力</t>
        </r>
      </text>
    </comment>
    <comment ref="G58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布目１次も２次も、システムから出力したCSVデータのEE欄(増加減価償却費財源９)の金額とする。</t>
        </r>
      </text>
    </comment>
    <comment ref="G6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比奈知ダムたけは、平成33年度まで、繰入返済により別の算出表にて算出した戻入額(返済が終わった後は、布目と同様に、システムから出力したCSVデータのEE欄(増加減価償却費財源９)の金額とする。)
「(エクセル管理表)●H31減価償却費･長期前受金戻入」のシート名「比奈知ダム使用権」の金額　令和2年度で繰り上げ償還は終わるため、Ｒ３年度以降は定額となる予定
</t>
        </r>
      </text>
    </comment>
    <comment ref="G6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財源別固定資産明細表の「その他無形固定資産」の負担金の金額
</t>
        </r>
      </text>
    </comment>
    <comment ref="J64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予算額 
手入力
</t>
        </r>
      </text>
    </comment>
    <comment ref="A86" authorId="1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30年度除却に伴う戻入分を含む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H27" authorId="0" shapeId="0" xr:uid="{00000000-0006-0000-0100-000001000000}">
      <text>
        <r>
          <rPr>
            <b/>
            <sz val="14"/>
            <color indexed="81"/>
            <rFont val="MS P ゴシック"/>
            <family val="3"/>
            <charset val="128"/>
          </rPr>
          <t>エクセル管理表の一般会計補助金戻入試算表の都祁シートの金額</t>
        </r>
      </text>
    </comment>
    <comment ref="I34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予算額
手入力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H27" authorId="0" shapeId="0" xr:uid="{00000000-0006-0000-0200-000001000000}">
      <text>
        <r>
          <rPr>
            <b/>
            <sz val="12"/>
            <color indexed="81"/>
            <rFont val="MS P ゴシック"/>
            <family val="3"/>
            <charset val="128"/>
          </rPr>
          <t>エクセル管理表の一般会計補助金戻入試算表の月ヶ瀬シートの金額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34" authorId="0" shapeId="0" xr:uid="{00000000-0006-0000-0200-000002000000}">
      <text>
        <r>
          <rPr>
            <b/>
            <sz val="9"/>
            <color indexed="81"/>
            <rFont val="MS P ゴシック"/>
            <family val="3"/>
            <charset val="128"/>
          </rPr>
          <t>予算額
手入力</t>
        </r>
      </text>
    </comment>
    <comment ref="E56" authorId="0" shapeId="0" xr:uid="{00000000-0006-0000-0200-000003000000}">
      <text>
        <r>
          <rPr>
            <b/>
            <sz val="12"/>
            <color indexed="81"/>
            <rFont val="MS P ゴシック"/>
            <family val="3"/>
            <charset val="128"/>
          </rPr>
          <t>財源別固定資産明細表の「その他無形固定資産」の補助金と負担金の金額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60" authorId="0" shapeId="0" xr:uid="{00000000-0006-0000-0200-000004000000}">
      <text>
        <r>
          <rPr>
            <b/>
            <sz val="9"/>
            <color indexed="81"/>
            <rFont val="MS P ゴシック"/>
            <family val="3"/>
            <charset val="128"/>
          </rPr>
          <t>予算額
手入力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  <author>Administrator</author>
  </authors>
  <commentList>
    <comment ref="K4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>30年度除却に伴う戻入分を除く</t>
        </r>
      </text>
    </comment>
    <comment ref="I28" authorId="1" shapeId="0" xr:uid="{00000000-0006-0000-0300-000002000000}">
      <text>
        <r>
          <rPr>
            <b/>
            <sz val="9"/>
            <color indexed="81"/>
            <rFont val="MS P ゴシック"/>
            <family val="3"/>
            <charset val="128"/>
          </rPr>
          <t>別の「(エクセル管理表)●H31減価償却費･長期前受金戻入」のシート名「東部地域等水道整備事業債」の金額</t>
        </r>
      </text>
    </comment>
    <comment ref="I29" authorId="1" shapeId="0" xr:uid="{00000000-0006-0000-0300-000003000000}">
      <text>
        <r>
          <rPr>
            <b/>
            <sz val="9"/>
            <color indexed="81"/>
            <rFont val="MS P ゴシック"/>
            <family val="3"/>
            <charset val="128"/>
          </rPr>
          <t>同様に「(エクセル管理表)●H31減価償却費･長期前受金戻入」からの引用</t>
        </r>
      </text>
    </comment>
    <comment ref="G55" authorId="1" shapeId="0" xr:uid="{00000000-0006-0000-0300-000004000000}">
      <text>
        <r>
          <rPr>
            <b/>
            <sz val="9"/>
            <color indexed="81"/>
            <rFont val="MS P ゴシック"/>
            <family val="3"/>
            <charset val="128"/>
          </rPr>
          <t>布目１次も２次も、システムから出力したCSVデータのEE欄(増加減価償却費財源９)の金額とする。</t>
        </r>
      </text>
    </comment>
    <comment ref="G57" authorId="1" shapeId="0" xr:uid="{00000000-0006-0000-0300-000005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比奈知ダムたけは、平成33年度まで、繰入返済により別の算出表にて算出した戻入額(返済が終わった後は、布目と同様に、システムから出力したCSVデータのEE欄(増加減価償却費財源９)の金額とする。)
「(エクセル管理表)●H31減価償却費･長期前受金戻入」のシート名「比奈知ダム使用権」の金額
</t>
        </r>
      </text>
    </comment>
    <comment ref="G58" authorId="1" shapeId="0" xr:uid="{00000000-0006-0000-0300-000006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財源別固定資産明細表の「その他無形固定資産」の負担金の金額
</t>
        </r>
      </text>
    </comment>
    <comment ref="K80" authorId="0" shapeId="0" xr:uid="{00000000-0006-0000-0300-000007000000}">
      <text>
        <r>
          <rPr>
            <sz val="9"/>
            <color indexed="81"/>
            <rFont val="ＭＳ Ｐゴシック"/>
            <family val="3"/>
            <charset val="128"/>
          </rPr>
          <t>30年度除却に伴う戻入分を除く</t>
        </r>
      </text>
    </comment>
    <comment ref="A82" authorId="0" shapeId="0" xr:uid="{00000000-0006-0000-0300-000008000000}">
      <text>
        <r>
          <rPr>
            <sz val="9"/>
            <color indexed="81"/>
            <rFont val="ＭＳ Ｐゴシック"/>
            <family val="3"/>
            <charset val="128"/>
          </rPr>
          <t>30年度除却に伴う戻入分を含む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H31" authorId="0" shapeId="0" xr:uid="{00000000-0006-0000-04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エクセル管理表の一般会計補助金戻入試算表の都祁シートの金額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H27" authorId="0" shapeId="0" xr:uid="{00000000-0006-0000-05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エクセル管理表の一般会計補助金戻入試算表の月ヶ瀬シートの金額
</t>
        </r>
      </text>
    </comment>
    <comment ref="E54" authorId="0" shapeId="0" xr:uid="{00000000-0006-0000-0500-000002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財源別固定資産明細表の「その他無形固定資産」の補助金と負担金の金額
</t>
        </r>
      </text>
    </comment>
  </commentList>
</comments>
</file>

<file path=xl/sharedStrings.xml><?xml version="1.0" encoding="utf-8"?>
<sst xmlns="http://schemas.openxmlformats.org/spreadsheetml/2006/main" count="539" uniqueCount="115">
  <si>
    <t>分担金</t>
    <rPh sb="0" eb="3">
      <t>ブンタンキン</t>
    </rPh>
    <phoneticPr fontId="1"/>
  </si>
  <si>
    <t>受託負担金</t>
    <rPh sb="0" eb="2">
      <t>ジュタク</t>
    </rPh>
    <rPh sb="2" eb="5">
      <t>フタンキン</t>
    </rPh>
    <phoneticPr fontId="1"/>
  </si>
  <si>
    <t>補助金</t>
    <rPh sb="0" eb="3">
      <t>ホジョキン</t>
    </rPh>
    <phoneticPr fontId="1"/>
  </si>
  <si>
    <t>負担金</t>
    <rPh sb="0" eb="3">
      <t>フタンキン</t>
    </rPh>
    <phoneticPr fontId="1"/>
  </si>
  <si>
    <t>受贈財産</t>
    <rPh sb="0" eb="2">
      <t>ジュゾウ</t>
    </rPh>
    <rPh sb="2" eb="4">
      <t>ザイサン</t>
    </rPh>
    <phoneticPr fontId="1"/>
  </si>
  <si>
    <t>資産の種別</t>
    <rPh sb="0" eb="2">
      <t>シサン</t>
    </rPh>
    <rPh sb="3" eb="5">
      <t>シュベツ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</si>
  <si>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</si>
  <si>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</si>
  <si>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>構築物</t>
    <rPh sb="0" eb="3">
      <t>コウチクブツ</t>
    </rPh>
    <phoneticPr fontId="1"/>
  </si>
  <si>
    <t>機械及び装置</t>
    <rPh sb="0" eb="2">
      <t>キカイ</t>
    </rPh>
    <rPh sb="2" eb="3">
      <t>オヨ</t>
    </rPh>
    <rPh sb="4" eb="6">
      <t>ソウチ</t>
    </rPh>
    <phoneticPr fontId="1"/>
  </si>
  <si>
    <t>車両運搬具</t>
    <rPh sb="0" eb="2">
      <t>シャリョウ</t>
    </rPh>
    <rPh sb="2" eb="5">
      <t>ウンパング</t>
    </rPh>
    <phoneticPr fontId="1"/>
  </si>
  <si>
    <t>器具備品</t>
    <rPh sb="0" eb="2">
      <t>キグ</t>
    </rPh>
    <rPh sb="2" eb="4">
      <t>ビヒン</t>
    </rPh>
    <phoneticPr fontId="1"/>
  </si>
  <si>
    <t>（無形固定資産）</t>
    <rPh sb="1" eb="3">
      <t>ムケイ</t>
    </rPh>
    <rPh sb="3" eb="5">
      <t>コテイ</t>
    </rPh>
    <rPh sb="5" eb="7">
      <t>シサン</t>
    </rPh>
    <phoneticPr fontId="1"/>
  </si>
  <si>
    <t>その他無形固定資産</t>
    <rPh sb="2" eb="3">
      <t>ホカ</t>
    </rPh>
    <rPh sb="3" eb="5">
      <t>ムケイ</t>
    </rPh>
    <rPh sb="5" eb="7">
      <t>コテイ</t>
    </rPh>
    <rPh sb="7" eb="9">
      <t>シサン</t>
    </rPh>
    <phoneticPr fontId="1"/>
  </si>
  <si>
    <t>事務所用建物</t>
    <rPh sb="0" eb="3">
      <t>ジムショ</t>
    </rPh>
    <rPh sb="3" eb="4">
      <t>ヨウ</t>
    </rPh>
    <rPh sb="4" eb="6">
      <t>タテモノ</t>
    </rPh>
    <phoneticPr fontId="1"/>
  </si>
  <si>
    <t>施設用建物</t>
    <rPh sb="0" eb="2">
      <t>シセツ</t>
    </rPh>
    <rPh sb="2" eb="3">
      <t>ヨウ</t>
    </rPh>
    <rPh sb="3" eb="5">
      <t>タテモノ</t>
    </rPh>
    <phoneticPr fontId="1"/>
  </si>
  <si>
    <t>導水設備</t>
    <rPh sb="0" eb="2">
      <t>ドウスイ</t>
    </rPh>
    <rPh sb="2" eb="4">
      <t>セツビ</t>
    </rPh>
    <phoneticPr fontId="1"/>
  </si>
  <si>
    <t>取水設備</t>
    <rPh sb="0" eb="2">
      <t>シュスイ</t>
    </rPh>
    <rPh sb="2" eb="4">
      <t>セツビ</t>
    </rPh>
    <phoneticPr fontId="1"/>
  </si>
  <si>
    <t>えん堤</t>
    <rPh sb="2" eb="3">
      <t>テイ</t>
    </rPh>
    <phoneticPr fontId="1"/>
  </si>
  <si>
    <t>浄水設備</t>
    <rPh sb="0" eb="2">
      <t>ジョウスイ</t>
    </rPh>
    <rPh sb="2" eb="4">
      <t>セツビ</t>
    </rPh>
    <phoneticPr fontId="1"/>
  </si>
  <si>
    <t>配水設備</t>
    <rPh sb="0" eb="2">
      <t>ハイスイ</t>
    </rPh>
    <rPh sb="2" eb="4">
      <t>セツビ</t>
    </rPh>
    <phoneticPr fontId="1"/>
  </si>
  <si>
    <t>配水管設備</t>
    <rPh sb="0" eb="3">
      <t>ハイスイカン</t>
    </rPh>
    <rPh sb="3" eb="5">
      <t>セツビ</t>
    </rPh>
    <phoneticPr fontId="1"/>
  </si>
  <si>
    <t>諸設備</t>
    <rPh sb="0" eb="3">
      <t>ショセツビ</t>
    </rPh>
    <phoneticPr fontId="1"/>
  </si>
  <si>
    <t>電気設備</t>
    <rPh sb="0" eb="2">
      <t>デンキ</t>
    </rPh>
    <rPh sb="2" eb="4">
      <t>セツビ</t>
    </rPh>
    <phoneticPr fontId="1"/>
  </si>
  <si>
    <t>ポンプ設備</t>
    <rPh sb="3" eb="5">
      <t>セツビ</t>
    </rPh>
    <phoneticPr fontId="1"/>
  </si>
  <si>
    <t>塩素滅菌設備</t>
    <rPh sb="0" eb="2">
      <t>エンソ</t>
    </rPh>
    <rPh sb="2" eb="4">
      <t>メッキン</t>
    </rPh>
    <rPh sb="4" eb="6">
      <t>セツビ</t>
    </rPh>
    <phoneticPr fontId="1"/>
  </si>
  <si>
    <t>量水器</t>
    <rPh sb="0" eb="3">
      <t>リョウスイキ</t>
    </rPh>
    <phoneticPr fontId="1"/>
  </si>
  <si>
    <t>通信設備</t>
    <rPh sb="0" eb="2">
      <t>ツウシン</t>
    </rPh>
    <rPh sb="2" eb="4">
      <t>セツビ</t>
    </rPh>
    <phoneticPr fontId="1"/>
  </si>
  <si>
    <t>計装設備</t>
    <rPh sb="0" eb="2">
      <t>ケイソウ</t>
    </rPh>
    <rPh sb="2" eb="4">
      <t>セツビ</t>
    </rPh>
    <phoneticPr fontId="1"/>
  </si>
  <si>
    <t>その他機械装置</t>
    <rPh sb="2" eb="3">
      <t>ホカ</t>
    </rPh>
    <rPh sb="3" eb="5">
      <t>キカイ</t>
    </rPh>
    <rPh sb="5" eb="7">
      <t>ソウチ</t>
    </rPh>
    <phoneticPr fontId="1"/>
  </si>
  <si>
    <t>合　　　　　計</t>
    <rPh sb="0" eb="1">
      <t>ゴウ</t>
    </rPh>
    <rPh sb="6" eb="7">
      <t>ケイ</t>
    </rPh>
    <phoneticPr fontId="1"/>
  </si>
  <si>
    <t>簡易水道事業債</t>
    <rPh sb="0" eb="2">
      <t>カンイ</t>
    </rPh>
    <rPh sb="2" eb="4">
      <t>スイドウ</t>
    </rPh>
    <rPh sb="4" eb="6">
      <t>ジギョウ</t>
    </rPh>
    <rPh sb="6" eb="7">
      <t>サイ</t>
    </rPh>
    <phoneticPr fontId="1"/>
  </si>
  <si>
    <t>興ヶ原簡易水道</t>
    <rPh sb="0" eb="3">
      <t>オクガハラ</t>
    </rPh>
    <rPh sb="3" eb="5">
      <t>カンイ</t>
    </rPh>
    <rPh sb="5" eb="7">
      <t>スイドウ</t>
    </rPh>
    <phoneticPr fontId="1"/>
  </si>
  <si>
    <t>邑地簡易水道</t>
    <rPh sb="0" eb="2">
      <t>オオジ</t>
    </rPh>
    <rPh sb="2" eb="4">
      <t>カンイ</t>
    </rPh>
    <rPh sb="4" eb="6">
      <t>スイドウ</t>
    </rPh>
    <phoneticPr fontId="1"/>
  </si>
  <si>
    <t>一般会計補助金</t>
    <rPh sb="0" eb="2">
      <t>イッパン</t>
    </rPh>
    <rPh sb="2" eb="4">
      <t>カイケイ</t>
    </rPh>
    <rPh sb="4" eb="7">
      <t>ホジョキン</t>
    </rPh>
    <phoneticPr fontId="1"/>
  </si>
  <si>
    <t>上期</t>
    <rPh sb="0" eb="2">
      <t>カミキ</t>
    </rPh>
    <phoneticPr fontId="1"/>
  </si>
  <si>
    <t>下期</t>
    <rPh sb="0" eb="2">
      <t>シモキ</t>
    </rPh>
    <phoneticPr fontId="1"/>
  </si>
  <si>
    <t>他会計補助金</t>
    <rPh sb="0" eb="1">
      <t>タ</t>
    </rPh>
    <rPh sb="1" eb="3">
      <t>カイケイ</t>
    </rPh>
    <rPh sb="3" eb="6">
      <t>ホジョキン</t>
    </rPh>
    <phoneticPr fontId="1"/>
  </si>
  <si>
    <t>水利権</t>
    <rPh sb="0" eb="3">
      <t>スイリケン</t>
    </rPh>
    <phoneticPr fontId="1"/>
  </si>
  <si>
    <t>合計</t>
    <rPh sb="0" eb="2">
      <t>ゴウケイ</t>
    </rPh>
    <phoneticPr fontId="1"/>
  </si>
  <si>
    <t>受託負担金</t>
    <rPh sb="0" eb="2">
      <t>ジュタク</t>
    </rPh>
    <rPh sb="2" eb="5">
      <t>フタンキン</t>
    </rPh>
    <phoneticPr fontId="1"/>
  </si>
  <si>
    <t>合計額</t>
    <rPh sb="0" eb="2">
      <t>ゴウケイ</t>
    </rPh>
    <rPh sb="2" eb="3">
      <t>ガク</t>
    </rPh>
    <phoneticPr fontId="1"/>
  </si>
  <si>
    <t>受贈財産</t>
    <rPh sb="0" eb="2">
      <t>ジュゾウ</t>
    </rPh>
    <rPh sb="2" eb="4">
      <t>ザイサン</t>
    </rPh>
    <phoneticPr fontId="1"/>
  </si>
  <si>
    <t>予算額</t>
    <rPh sb="0" eb="3">
      <t>ヨサンガク</t>
    </rPh>
    <phoneticPr fontId="1"/>
  </si>
  <si>
    <t>（有形固定資産）</t>
  </si>
  <si>
    <t>（無形固定資産）</t>
  </si>
  <si>
    <t>予算額</t>
    <rPh sb="2" eb="3">
      <t>ガク</t>
    </rPh>
    <phoneticPr fontId="1"/>
  </si>
  <si>
    <t>上期・下期　合計</t>
    <rPh sb="0" eb="2">
      <t>カミキ</t>
    </rPh>
    <rPh sb="3" eb="5">
      <t>シモキ</t>
    </rPh>
    <rPh sb="6" eb="7">
      <t>ゴウ</t>
    </rPh>
    <rPh sb="7" eb="8">
      <t>ケイ</t>
    </rPh>
    <phoneticPr fontId="1"/>
  </si>
  <si>
    <t>（有形固定資産）</t>
    <phoneticPr fontId="1"/>
  </si>
  <si>
    <t>（単位：円）</t>
    <rPh sb="1" eb="3">
      <t>タンイ</t>
    </rPh>
    <rPh sb="4" eb="5">
      <t>エン</t>
    </rPh>
    <phoneticPr fontId="1"/>
  </si>
  <si>
    <t>増減額</t>
    <phoneticPr fontId="1"/>
  </si>
  <si>
    <t>４月</t>
    <rPh sb="1" eb="2">
      <t>ツキ</t>
    </rPh>
    <phoneticPr fontId="1"/>
  </si>
  <si>
    <t>5月</t>
    <rPh sb="1" eb="2">
      <t>ツキ</t>
    </rPh>
    <phoneticPr fontId="1"/>
  </si>
  <si>
    <t>６月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</si>
  <si>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</si>
  <si>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</si>
  <si>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</si>
  <si>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</si>
  <si>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</si>
  <si>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</si>
  <si>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</si>
  <si>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</si>
  <si>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【月別長期前受金戻入額】</t>
    <rPh sb="1" eb="3">
      <t>ツキベツ</t>
    </rPh>
    <rPh sb="3" eb="5">
      <t>チョウキ</t>
    </rPh>
    <rPh sb="5" eb="8">
      <t>マエウケキン</t>
    </rPh>
    <rPh sb="8" eb="10">
      <t>レイニュウ</t>
    </rPh>
    <rPh sb="10" eb="11">
      <t>ガク</t>
    </rPh>
    <phoneticPr fontId="1"/>
  </si>
  <si>
    <t>※</t>
    <phoneticPr fontId="1"/>
  </si>
  <si>
    <t>※予算は負担金に含む</t>
    <phoneticPr fontId="1"/>
  </si>
  <si>
    <t>○無形固定資産（ダム使用権等）は、自己資本金のみのため省略（収益化なし）。</t>
    <rPh sb="1" eb="3">
      <t>ムケイ</t>
    </rPh>
    <rPh sb="3" eb="5">
      <t>コテイ</t>
    </rPh>
    <rPh sb="5" eb="7">
      <t>シサン</t>
    </rPh>
    <rPh sb="10" eb="13">
      <t>シヨウケン</t>
    </rPh>
    <rPh sb="13" eb="14">
      <t>トウ</t>
    </rPh>
    <rPh sb="17" eb="19">
      <t>ジコ</t>
    </rPh>
    <rPh sb="19" eb="22">
      <t>シホンキン</t>
    </rPh>
    <rPh sb="27" eb="29">
      <t>ショウリャク</t>
    </rPh>
    <rPh sb="30" eb="32">
      <t>シュウエキ</t>
    </rPh>
    <rPh sb="32" eb="33">
      <t>カ</t>
    </rPh>
    <phoneticPr fontId="1"/>
  </si>
  <si>
    <t>※予算は負担金に含む</t>
    <phoneticPr fontId="1"/>
  </si>
  <si>
    <t>（4月～7月分）７月</t>
    <phoneticPr fontId="1"/>
  </si>
  <si>
    <t>（4月～7月分）７月</t>
    <phoneticPr fontId="1"/>
  </si>
  <si>
    <t>７月は４月～７月執行予定額の合計金額、　８月以降は執行予定額の１／１２の金額</t>
    <rPh sb="4" eb="5">
      <t>ツキ</t>
    </rPh>
    <rPh sb="7" eb="8">
      <t>ツキ</t>
    </rPh>
    <rPh sb="8" eb="10">
      <t>シッコウ</t>
    </rPh>
    <rPh sb="10" eb="13">
      <t>ヨテイガク</t>
    </rPh>
    <rPh sb="14" eb="16">
      <t>ゴウケイ</t>
    </rPh>
    <rPh sb="16" eb="18">
      <t>キンガク</t>
    </rPh>
    <rPh sb="21" eb="22">
      <t>ツキ</t>
    </rPh>
    <rPh sb="22" eb="24">
      <t>イコウ</t>
    </rPh>
    <rPh sb="25" eb="27">
      <t>シッコウ</t>
    </rPh>
    <rPh sb="27" eb="30">
      <t>ヨテイガク</t>
    </rPh>
    <rPh sb="36" eb="38">
      <t>キンガク</t>
    </rPh>
    <phoneticPr fontId="1"/>
  </si>
  <si>
    <t>７月は４月～７月執行予定額の合計金額、　８月以降は執行予定額の１／１２の金額</t>
    <phoneticPr fontId="1"/>
  </si>
  <si>
    <t>（有形固定資産）</t>
    <phoneticPr fontId="1"/>
  </si>
  <si>
    <t>（単位：円）</t>
  </si>
  <si>
    <t>開発負担金</t>
    <rPh sb="0" eb="2">
      <t>カイハツ</t>
    </rPh>
    <rPh sb="2" eb="5">
      <t>フタンキン</t>
    </rPh>
    <phoneticPr fontId="1"/>
  </si>
  <si>
    <t>増減</t>
    <rPh sb="0" eb="2">
      <t>ゾウゲン</t>
    </rPh>
    <phoneticPr fontId="1"/>
  </si>
  <si>
    <t>東部地域等水道
整備事業債</t>
    <rPh sb="0" eb="2">
      <t>トウブ</t>
    </rPh>
    <rPh sb="2" eb="4">
      <t>チイキ</t>
    </rPh>
    <rPh sb="4" eb="5">
      <t>トウ</t>
    </rPh>
    <rPh sb="5" eb="7">
      <t>スイドウ</t>
    </rPh>
    <rPh sb="8" eb="10">
      <t>セイビ</t>
    </rPh>
    <rPh sb="10" eb="12">
      <t>ジギョウ</t>
    </rPh>
    <rPh sb="12" eb="13">
      <t>サイ</t>
    </rPh>
    <phoneticPr fontId="1"/>
  </si>
  <si>
    <t>東部簡易水道事業債</t>
    <rPh sb="0" eb="2">
      <t>トウブ</t>
    </rPh>
    <rPh sb="2" eb="4">
      <t>カンイ</t>
    </rPh>
    <rPh sb="4" eb="6">
      <t>スイドウ</t>
    </rPh>
    <rPh sb="6" eb="8">
      <t>ジギョウ</t>
    </rPh>
    <rPh sb="8" eb="9">
      <t>サイ</t>
    </rPh>
    <phoneticPr fontId="1"/>
  </si>
  <si>
    <t>※予算は負担金に含む</t>
    <rPh sb="1" eb="3">
      <t>ヨサン</t>
    </rPh>
    <rPh sb="4" eb="7">
      <t>フタンキン</t>
    </rPh>
    <rPh sb="8" eb="9">
      <t>フク</t>
    </rPh>
    <phoneticPr fontId="1"/>
  </si>
  <si>
    <t>増減額</t>
    <rPh sb="0" eb="1">
      <t>ゾウ</t>
    </rPh>
    <rPh sb="1" eb="2">
      <t>ゲン</t>
    </rPh>
    <rPh sb="2" eb="3">
      <t>ガク</t>
    </rPh>
    <phoneticPr fontId="1"/>
  </si>
  <si>
    <t>【月別長期前受金戻入額】</t>
    <phoneticPr fontId="1"/>
  </si>
  <si>
    <t>７月は４月～７月執行予定額の合計金額、８月以降は執行予定額の１／１２の金額</t>
    <rPh sb="4" eb="5">
      <t>ツキ</t>
    </rPh>
    <rPh sb="7" eb="8">
      <t>ツキ</t>
    </rPh>
    <rPh sb="8" eb="10">
      <t>シッコウ</t>
    </rPh>
    <rPh sb="10" eb="13">
      <t>ヨテイガク</t>
    </rPh>
    <rPh sb="14" eb="16">
      <t>ゴウケイ</t>
    </rPh>
    <rPh sb="16" eb="18">
      <t>キンガク</t>
    </rPh>
    <rPh sb="21" eb="23">
      <t>イコウ</t>
    </rPh>
    <rPh sb="24" eb="26">
      <t>シッコウ</t>
    </rPh>
    <rPh sb="26" eb="29">
      <t>ヨテイガク</t>
    </rPh>
    <rPh sb="35" eb="37">
      <t>キンガク</t>
    </rPh>
    <phoneticPr fontId="1"/>
  </si>
  <si>
    <t>※</t>
    <phoneticPr fontId="1"/>
  </si>
  <si>
    <t>５月</t>
    <rPh sb="1" eb="2">
      <t>ツキ</t>
    </rPh>
    <phoneticPr fontId="1"/>
  </si>
  <si>
    <r>
      <t>７月</t>
    </r>
    <r>
      <rPr>
        <sz val="10"/>
        <color theme="1"/>
        <rFont val="ＭＳ Ｐゴシック"/>
        <family val="3"/>
        <charset val="128"/>
      </rPr>
      <t>（4月～7月分）</t>
    </r>
    <phoneticPr fontId="1"/>
  </si>
  <si>
    <t>（無形固定資産）</t>
    <phoneticPr fontId="1"/>
  </si>
  <si>
    <t>布目ダム使用権</t>
    <rPh sb="0" eb="2">
      <t>ヌノメ</t>
    </rPh>
    <rPh sb="4" eb="7">
      <t>シヨウケン</t>
    </rPh>
    <phoneticPr fontId="1"/>
  </si>
  <si>
    <t>布目ダム（２次）使用権</t>
    <rPh sb="0" eb="2">
      <t>ヌノメ</t>
    </rPh>
    <rPh sb="6" eb="7">
      <t>ジ</t>
    </rPh>
    <rPh sb="8" eb="11">
      <t>シヨウケン</t>
    </rPh>
    <phoneticPr fontId="1"/>
  </si>
  <si>
    <t>比奈知ダム使用権</t>
    <rPh sb="0" eb="1">
      <t>ヒ</t>
    </rPh>
    <rPh sb="1" eb="3">
      <t>ナチ</t>
    </rPh>
    <rPh sb="5" eb="8">
      <t>シヨウケン</t>
    </rPh>
    <phoneticPr fontId="1"/>
  </si>
  <si>
    <t>【月別長期前受金戻入額】</t>
  </si>
  <si>
    <t>７月は４月～７月執行予定額の合計金額、　８月以降は執行予定額の１／１２の金額</t>
    <rPh sb="4" eb="5">
      <t>ツキ</t>
    </rPh>
    <rPh sb="7" eb="8">
      <t>ツキ</t>
    </rPh>
    <rPh sb="8" eb="10">
      <t>シッコウ</t>
    </rPh>
    <rPh sb="10" eb="13">
      <t>ヨテイガク</t>
    </rPh>
    <rPh sb="14" eb="16">
      <t>ゴウケイ</t>
    </rPh>
    <rPh sb="16" eb="18">
      <t>キンガク</t>
    </rPh>
    <rPh sb="22" eb="24">
      <t>イコウ</t>
    </rPh>
    <rPh sb="25" eb="27">
      <t>シッコウ</t>
    </rPh>
    <rPh sb="27" eb="30">
      <t>ヨテイガク</t>
    </rPh>
    <rPh sb="36" eb="38">
      <t>キンガク</t>
    </rPh>
    <phoneticPr fontId="1"/>
  </si>
  <si>
    <t>７月（4月～7月分）</t>
    <phoneticPr fontId="1"/>
  </si>
  <si>
    <t>以下　印刷しない</t>
    <rPh sb="0" eb="2">
      <t>イカ</t>
    </rPh>
    <rPh sb="3" eb="5">
      <t>インサツ</t>
    </rPh>
    <phoneticPr fontId="1"/>
  </si>
  <si>
    <t>予算額</t>
    <rPh sb="0" eb="1">
      <t>ヨ</t>
    </rPh>
    <rPh sb="1" eb="2">
      <t>ザン</t>
    </rPh>
    <rPh sb="2" eb="3">
      <t>ガク</t>
    </rPh>
    <phoneticPr fontId="1"/>
  </si>
  <si>
    <t>予算は負担金に含む</t>
    <phoneticPr fontId="1"/>
  </si>
  <si>
    <t>-</t>
    <phoneticPr fontId="1"/>
  </si>
  <si>
    <t>増　　減</t>
    <rPh sb="0" eb="1">
      <t>ゾウ</t>
    </rPh>
    <rPh sb="3" eb="4">
      <t>ゲン</t>
    </rPh>
    <phoneticPr fontId="1"/>
  </si>
  <si>
    <t>-</t>
    <phoneticPr fontId="1"/>
  </si>
  <si>
    <t>-</t>
    <phoneticPr fontId="1"/>
  </si>
  <si>
    <t>小    計</t>
    <rPh sb="0" eb="1">
      <t>ショウ</t>
    </rPh>
    <rPh sb="5" eb="6">
      <t>ケイ</t>
    </rPh>
    <phoneticPr fontId="1"/>
  </si>
  <si>
    <t>合     計</t>
    <rPh sb="0" eb="1">
      <t>ゴウ</t>
    </rPh>
    <rPh sb="6" eb="7">
      <t>ケイ</t>
    </rPh>
    <phoneticPr fontId="1"/>
  </si>
  <si>
    <t>小     計</t>
    <rPh sb="0" eb="1">
      <t>ショウ</t>
    </rPh>
    <rPh sb="6" eb="7">
      <t>ケイ</t>
    </rPh>
    <phoneticPr fontId="1"/>
  </si>
  <si>
    <t>合      計</t>
    <phoneticPr fontId="1"/>
  </si>
  <si>
    <t>合     計</t>
    <rPh sb="0" eb="1">
      <t>ア</t>
    </rPh>
    <rPh sb="6" eb="7">
      <t>ケイ</t>
    </rPh>
    <phoneticPr fontId="1"/>
  </si>
  <si>
    <t>合     計</t>
    <phoneticPr fontId="1"/>
  </si>
  <si>
    <t>合     計</t>
    <phoneticPr fontId="1"/>
  </si>
  <si>
    <t>　合     計</t>
    <rPh sb="1" eb="2">
      <t>ゴウ</t>
    </rPh>
    <rPh sb="7" eb="8">
      <t>ケイ</t>
    </rPh>
    <phoneticPr fontId="1"/>
  </si>
  <si>
    <t>令和元年度　長期前受金戻入（上水）</t>
    <rPh sb="0" eb="1">
      <t>レイ</t>
    </rPh>
    <rPh sb="1" eb="2">
      <t>ワ</t>
    </rPh>
    <rPh sb="2" eb="3">
      <t>ゲン</t>
    </rPh>
    <rPh sb="3" eb="5">
      <t>ネンド</t>
    </rPh>
    <rPh sb="6" eb="8">
      <t>チョウキ</t>
    </rPh>
    <rPh sb="8" eb="11">
      <t>マエウケキン</t>
    </rPh>
    <rPh sb="11" eb="13">
      <t>レイニュウ</t>
    </rPh>
    <rPh sb="14" eb="16">
      <t>ジョウスイ</t>
    </rPh>
    <phoneticPr fontId="1"/>
  </si>
  <si>
    <t>平成31年度予算</t>
    <rPh sb="0" eb="2">
      <t>ヘ</t>
    </rPh>
    <rPh sb="4" eb="6">
      <t>ネ</t>
    </rPh>
    <rPh sb="6" eb="8">
      <t>ヨサン</t>
    </rPh>
    <phoneticPr fontId="1"/>
  </si>
  <si>
    <r>
      <t>令和元年度　長期前受金戻入（</t>
    </r>
    <r>
      <rPr>
        <b/>
        <sz val="18"/>
        <color theme="1"/>
        <rFont val="HGｺﾞｼｯｸM"/>
        <family val="3"/>
        <charset val="128"/>
      </rPr>
      <t>都祁</t>
    </r>
    <r>
      <rPr>
        <b/>
        <sz val="18"/>
        <color theme="1"/>
        <rFont val="ＭＳ Ｐ明朝"/>
        <family val="1"/>
        <charset val="128"/>
      </rPr>
      <t>）</t>
    </r>
    <rPh sb="0" eb="5">
      <t>レ</t>
    </rPh>
    <rPh sb="6" eb="8">
      <t>チョウキ</t>
    </rPh>
    <rPh sb="8" eb="11">
      <t>マエウケキン</t>
    </rPh>
    <rPh sb="11" eb="13">
      <t>レイニュウ</t>
    </rPh>
    <rPh sb="14" eb="16">
      <t>ツゲ</t>
    </rPh>
    <rPh sb="16" eb="17">
      <t>カミブン</t>
    </rPh>
    <phoneticPr fontId="1"/>
  </si>
  <si>
    <t>令和元年度　長期前受金戻入（月ヶ瀬）</t>
    <rPh sb="0" eb="5">
      <t>レ</t>
    </rPh>
    <rPh sb="6" eb="8">
      <t>チョウキ</t>
    </rPh>
    <rPh sb="8" eb="11">
      <t>マエウケキン</t>
    </rPh>
    <rPh sb="11" eb="13">
      <t>レイニュウ</t>
    </rPh>
    <rPh sb="14" eb="17">
      <t>ツキガセ</t>
    </rPh>
    <phoneticPr fontId="1"/>
  </si>
  <si>
    <t>予算額</t>
  </si>
  <si>
    <t>増減額</t>
    <phoneticPr fontId="1"/>
  </si>
  <si>
    <t>令和２年度　長期前受金戻入（上水）</t>
    <rPh sb="0" eb="1">
      <t>レイ</t>
    </rPh>
    <rPh sb="1" eb="2">
      <t>ワ</t>
    </rPh>
    <rPh sb="3" eb="5">
      <t>ネンド</t>
    </rPh>
    <rPh sb="6" eb="8">
      <t>チョウキ</t>
    </rPh>
    <rPh sb="8" eb="11">
      <t>マエウケキン</t>
    </rPh>
    <rPh sb="11" eb="13">
      <t>レイニュウ</t>
    </rPh>
    <rPh sb="14" eb="16">
      <t>ジョウスイ</t>
    </rPh>
    <phoneticPr fontId="1"/>
  </si>
  <si>
    <r>
      <t>令和２年度　長期前受金戻入（</t>
    </r>
    <r>
      <rPr>
        <b/>
        <sz val="18"/>
        <color theme="1"/>
        <rFont val="HGｺﾞｼｯｸM"/>
        <family val="3"/>
        <charset val="128"/>
      </rPr>
      <t>都祁</t>
    </r>
    <r>
      <rPr>
        <b/>
        <sz val="18"/>
        <color theme="1"/>
        <rFont val="ＭＳ Ｐ明朝"/>
        <family val="1"/>
        <charset val="128"/>
      </rPr>
      <t>）</t>
    </r>
    <rPh sb="0" eb="2">
      <t>レイワ</t>
    </rPh>
    <rPh sb="2" eb="5">
      <t>ニネンド</t>
    </rPh>
    <rPh sb="6" eb="8">
      <t>チョウキ</t>
    </rPh>
    <rPh sb="8" eb="11">
      <t>マエウケキン</t>
    </rPh>
    <rPh sb="11" eb="13">
      <t>レイニュウ</t>
    </rPh>
    <rPh sb="14" eb="16">
      <t>ツゲ</t>
    </rPh>
    <rPh sb="16" eb="17">
      <t>カミブン</t>
    </rPh>
    <phoneticPr fontId="1"/>
  </si>
  <si>
    <t>令和２年度　長期前受金戻入（月ヶ瀬）</t>
    <rPh sb="0" eb="2">
      <t>レイワ</t>
    </rPh>
    <rPh sb="2" eb="5">
      <t>ニネンド</t>
    </rPh>
    <rPh sb="6" eb="8">
      <t>チョウキ</t>
    </rPh>
    <rPh sb="8" eb="11">
      <t>マエウケキン</t>
    </rPh>
    <rPh sb="11" eb="13">
      <t>レイニュウ</t>
    </rPh>
    <rPh sb="14" eb="17">
      <t>ツキガセ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</si>
</sst>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"/>
    <numFmt numFmtId="177" formatCode="#,##0;&quot;△ &quot;#,##0"/>
    <numFmt numFmtId="178" formatCode="#,##0_ ;[Red]\-#,##0\ "/>
    <numFmt numFmtId="179" formatCode="#,##0_);[Red]\(#,##0\)"/>
    <numFmt numFmtId="180" formatCode="0_ "/>
    <numFmt numFmtId="181" formatCode="\(#,##0\)"/>
    <numFmt numFmtId="182" formatCode="\(#,##0;\(&quot;△ &quot;#,##0\)"/>
    <numFmt numFmtId="183" formatCode="#,##0;\(&quot;△ &quot;#,##0\)"/>
  </numFmts>
  <fonts count="5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b/>
      <sz val="18"/>
      <color theme="1"/>
      <name val="HGｺﾞｼｯｸM"/>
      <family val="3"/>
      <charset val="128"/>
    </font>
    <font>
      <sz val="14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ajor"/>
    </font>
    <font>
      <sz val="14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  <scheme val="major"/>
    </font>
    <font>
      <sz val="14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sz val="14"/>
      <color rgb="FF0070C0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b/>
      <sz val="11"/>
      <color rgb="FFFF0000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4"/>
      <color rgb="FF00B0F0"/>
      <name val="ＭＳ Ｐゴシック"/>
      <family val="3"/>
      <charset val="128"/>
    </font>
    <font>
      <sz val="14"/>
      <color rgb="FF00B0F0"/>
      <name val="ＭＳ Ｐ明朝"/>
      <family val="1"/>
      <charset val="128"/>
    </font>
    <font>
      <sz val="14"/>
      <color rgb="FF00B0F0"/>
      <name val="ＭＳ Ｐゴシック"/>
      <family val="3"/>
      <charset val="128"/>
      <scheme val="minor"/>
    </font>
    <font>
      <b/>
      <sz val="11"/>
      <color rgb="FF00B0F0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2"/>
      <scheme val="minor"/>
    </font>
    <font>
      <b/>
      <sz val="11"/>
      <color rgb="FFFF0000"/>
      <name val="ＭＳ Ｐゴシック"/>
      <family val="3"/>
      <charset val="128"/>
      <scheme val="maj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rgb="FF00B0F0"/>
      <name val="ＭＳ Ｐゴシック"/>
      <family val="3"/>
      <charset val="128"/>
    </font>
    <font>
      <sz val="12"/>
      <color rgb="FF00B0F0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color rgb="FFFF0000"/>
      <name val="ＭＳ Ｐ明朝"/>
      <family val="1"/>
      <charset val="128"/>
    </font>
    <font>
      <sz val="13"/>
      <color rgb="FF00B0F0"/>
      <name val="ＭＳ Ｐ明朝"/>
      <family val="1"/>
      <charset val="128"/>
    </font>
    <font>
      <sz val="14"/>
      <color rgb="FF00B0F0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4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7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auto="1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auto="1"/>
      </bottom>
      <diagonal/>
    </border>
    <border>
      <left/>
      <right style="hair">
        <color auto="1"/>
      </right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auto="1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double">
        <color auto="1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medium">
        <color auto="1"/>
      </top>
      <bottom style="hair">
        <color auto="1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auto="1"/>
      </bottom>
      <diagonal/>
    </border>
    <border>
      <left/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 style="hair">
        <color auto="1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 diagonalUp="1"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 diagonalUp="1">
      <left style="hair">
        <color auto="1"/>
      </left>
      <right style="double">
        <color indexed="64"/>
      </right>
      <top style="hair">
        <color auto="1"/>
      </top>
      <bottom/>
      <diagonal style="hair">
        <color auto="1"/>
      </diagonal>
    </border>
    <border diagonalUp="1">
      <left style="hair">
        <color auto="1"/>
      </left>
      <right style="double">
        <color indexed="64"/>
      </right>
      <top/>
      <bottom style="medium">
        <color indexed="64"/>
      </bottom>
      <diagonal style="hair">
        <color auto="1"/>
      </diagonal>
    </border>
    <border diagonalUp="1">
      <left style="thin">
        <color indexed="64"/>
      </left>
      <right/>
      <top style="hair">
        <color auto="1"/>
      </top>
      <bottom style="hair">
        <color auto="1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indexed="64"/>
      </diagonal>
    </border>
    <border diagonalUp="1">
      <left style="hair">
        <color auto="1"/>
      </left>
      <right/>
      <top style="hair">
        <color auto="1"/>
      </top>
      <bottom style="hair">
        <color auto="1"/>
      </bottom>
      <diagonal style="hair">
        <color indexed="64"/>
      </diagonal>
    </border>
    <border diagonalUp="1">
      <left style="double">
        <color indexed="64"/>
      </left>
      <right style="medium">
        <color indexed="64"/>
      </right>
      <top style="hair">
        <color auto="1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/>
      <top/>
      <bottom style="hair">
        <color auto="1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/>
      <bottom style="hair">
        <color auto="1"/>
      </bottom>
      <diagonal style="hair">
        <color indexed="64"/>
      </diagonal>
    </border>
    <border diagonalUp="1">
      <left style="hair">
        <color auto="1"/>
      </left>
      <right/>
      <top/>
      <bottom style="hair">
        <color auto="1"/>
      </bottom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/>
      <bottom style="thin">
        <color indexed="64"/>
      </bottom>
      <diagonal style="hair">
        <color indexed="64"/>
      </diagonal>
    </border>
    <border diagonalUp="1">
      <left style="hair">
        <color auto="1"/>
      </left>
      <right/>
      <top/>
      <bottom style="thin">
        <color indexed="64"/>
      </bottom>
      <diagonal style="hair">
        <color indexed="64"/>
      </diagonal>
    </border>
    <border diagonalUp="1">
      <left style="hair">
        <color auto="1"/>
      </left>
      <right/>
      <top style="hair">
        <color auto="1"/>
      </top>
      <bottom style="thin">
        <color indexed="64"/>
      </bottom>
      <diagonal style="hair">
        <color indexed="64"/>
      </diagonal>
    </border>
    <border diagonalUp="1">
      <left style="double">
        <color indexed="64"/>
      </left>
      <right style="medium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 style="hair">
        <color indexed="64"/>
      </diagonal>
    </border>
    <border diagonalUp="1">
      <left/>
      <right style="hair">
        <color auto="1"/>
      </right>
      <top style="hair">
        <color auto="1"/>
      </top>
      <bottom style="hair">
        <color auto="1"/>
      </bottom>
      <diagonal style="hair">
        <color indexed="64"/>
      </diagonal>
    </border>
    <border diagonalUp="1"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 style="hair">
        <color indexed="64"/>
      </diagonal>
    </border>
    <border diagonalUp="1">
      <left/>
      <right style="hair">
        <color auto="1"/>
      </right>
      <top style="hair">
        <color auto="1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 style="hair">
        <color indexed="64"/>
      </diagonal>
    </border>
  </borders>
  <cellStyleXfs count="3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738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11" xfId="0" applyFont="1" applyBorder="1" applyAlignment="1">
      <alignment horizontal="distributed" vertical="center"/>
    </xf>
    <xf numFmtId="177" fontId="2" fillId="0" borderId="0" xfId="0" applyNumberFormat="1" applyFont="1">
      <alignment vertical="center"/>
    </xf>
    <xf numFmtId="177" fontId="6" fillId="0" borderId="7" xfId="0" applyNumberFormat="1" applyFont="1" applyBorder="1">
      <alignment vertical="center"/>
    </xf>
    <xf numFmtId="177" fontId="6" fillId="0" borderId="1" xfId="0" applyNumberFormat="1" applyFont="1" applyBorder="1">
      <alignment vertical="center"/>
    </xf>
    <xf numFmtId="177" fontId="6" fillId="0" borderId="9" xfId="0" applyNumberFormat="1" applyFont="1" applyBorder="1">
      <alignment vertical="center"/>
    </xf>
    <xf numFmtId="177" fontId="6" fillId="0" borderId="10" xfId="0" applyNumberFormat="1" applyFont="1" applyBorder="1">
      <alignment vertical="center"/>
    </xf>
    <xf numFmtId="177" fontId="6" fillId="0" borderId="17" xfId="0" applyNumberFormat="1" applyFont="1" applyBorder="1" applyAlignment="1">
      <alignment horizontal="right" vertical="center"/>
    </xf>
    <xf numFmtId="177" fontId="6" fillId="0" borderId="13" xfId="0" applyNumberFormat="1" applyFont="1" applyBorder="1" applyAlignment="1">
      <alignment horizontal="right" vertical="center"/>
    </xf>
    <xf numFmtId="177" fontId="6" fillId="0" borderId="23" xfId="0" applyNumberFormat="1" applyFont="1" applyBorder="1" applyAlignment="1">
      <alignment horizontal="right" vertical="center"/>
    </xf>
    <xf numFmtId="177" fontId="6" fillId="0" borderId="17" xfId="0" applyNumberFormat="1" applyFont="1" applyBorder="1">
      <alignment vertical="center"/>
    </xf>
    <xf numFmtId="177" fontId="6" fillId="0" borderId="2" xfId="0" applyNumberFormat="1" applyFont="1" applyBorder="1">
      <alignment vertical="center"/>
    </xf>
    <xf numFmtId="177" fontId="6" fillId="0" borderId="13" xfId="0" applyNumberFormat="1" applyFont="1" applyBorder="1">
      <alignment vertical="center"/>
    </xf>
    <xf numFmtId="177" fontId="6" fillId="0" borderId="23" xfId="0" applyNumberFormat="1" applyFont="1" applyBorder="1">
      <alignment vertical="center"/>
    </xf>
    <xf numFmtId="177" fontId="6" fillId="0" borderId="21" xfId="0" applyNumberFormat="1" applyFont="1" applyBorder="1">
      <alignment vertical="center"/>
    </xf>
    <xf numFmtId="177" fontId="6" fillId="0" borderId="5" xfId="0" applyNumberFormat="1" applyFont="1" applyBorder="1">
      <alignment vertical="center"/>
    </xf>
    <xf numFmtId="176" fontId="6" fillId="0" borderId="8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6" fillId="0" borderId="9" xfId="0" applyNumberFormat="1" applyFont="1" applyBorder="1">
      <alignment vertical="center"/>
    </xf>
    <xf numFmtId="176" fontId="3" fillId="0" borderId="37" xfId="0" applyNumberFormat="1" applyFont="1" applyBorder="1" applyAlignment="1">
      <alignment horizontal="center" vertical="center"/>
    </xf>
    <xf numFmtId="176" fontId="3" fillId="0" borderId="38" xfId="0" applyNumberFormat="1" applyFont="1" applyBorder="1" applyAlignment="1">
      <alignment horizontal="center" vertical="center"/>
    </xf>
    <xf numFmtId="176" fontId="3" fillId="0" borderId="38" xfId="0" applyNumberFormat="1" applyFont="1" applyFill="1" applyBorder="1" applyAlignment="1">
      <alignment horizontal="center" vertical="center"/>
    </xf>
    <xf numFmtId="176" fontId="3" fillId="0" borderId="39" xfId="0" applyNumberFormat="1" applyFont="1" applyBorder="1" applyAlignment="1">
      <alignment horizontal="center" vertical="center"/>
    </xf>
    <xf numFmtId="0" fontId="2" fillId="0" borderId="41" xfId="0" applyFont="1" applyBorder="1">
      <alignment vertical="center"/>
    </xf>
    <xf numFmtId="0" fontId="3" fillId="0" borderId="39" xfId="0" applyFont="1" applyBorder="1" applyAlignment="1">
      <alignment horizontal="center" vertical="center"/>
    </xf>
    <xf numFmtId="177" fontId="6" fillId="0" borderId="34" xfId="0" applyNumberFormat="1" applyFont="1" applyBorder="1">
      <alignment vertical="center"/>
    </xf>
    <xf numFmtId="177" fontId="6" fillId="0" borderId="54" xfId="0" applyNumberFormat="1" applyFont="1" applyBorder="1">
      <alignment vertical="center"/>
    </xf>
    <xf numFmtId="177" fontId="6" fillId="0" borderId="60" xfId="0" applyNumberFormat="1" applyFont="1" applyBorder="1">
      <alignment vertical="center"/>
    </xf>
    <xf numFmtId="176" fontId="10" fillId="0" borderId="8" xfId="0" applyNumberFormat="1" applyFont="1" applyBorder="1">
      <alignment vertical="center"/>
    </xf>
    <xf numFmtId="176" fontId="10" fillId="0" borderId="1" xfId="0" applyNumberFormat="1" applyFont="1" applyBorder="1">
      <alignment vertical="center"/>
    </xf>
    <xf numFmtId="176" fontId="10" fillId="0" borderId="9" xfId="0" applyNumberFormat="1" applyFont="1" applyBorder="1">
      <alignment vertical="center"/>
    </xf>
    <xf numFmtId="176" fontId="10" fillId="0" borderId="19" xfId="0" applyNumberFormat="1" applyFont="1" applyBorder="1">
      <alignment vertical="center"/>
    </xf>
    <xf numFmtId="176" fontId="10" fillId="0" borderId="5" xfId="0" applyNumberFormat="1" applyFont="1" applyBorder="1">
      <alignment vertical="center"/>
    </xf>
    <xf numFmtId="176" fontId="10" fillId="0" borderId="10" xfId="0" applyNumberFormat="1" applyFont="1" applyBorder="1">
      <alignment vertical="center"/>
    </xf>
    <xf numFmtId="176" fontId="10" fillId="0" borderId="20" xfId="0" applyNumberFormat="1" applyFont="1" applyBorder="1">
      <alignment vertical="center"/>
    </xf>
    <xf numFmtId="176" fontId="10" fillId="0" borderId="15" xfId="0" applyNumberFormat="1" applyFont="1" applyBorder="1">
      <alignment vertical="center"/>
    </xf>
    <xf numFmtId="0" fontId="2" fillId="3" borderId="0" xfId="0" applyFont="1" applyFill="1">
      <alignment vertical="center"/>
    </xf>
    <xf numFmtId="0" fontId="3" fillId="0" borderId="48" xfId="0" applyFont="1" applyBorder="1" applyAlignment="1">
      <alignment horizontal="center" vertical="center"/>
    </xf>
    <xf numFmtId="177" fontId="10" fillId="0" borderId="67" xfId="0" applyNumberFormat="1" applyFont="1" applyBorder="1" applyAlignment="1">
      <alignment horizontal="right" vertical="center"/>
    </xf>
    <xf numFmtId="177" fontId="10" fillId="0" borderId="56" xfId="0" applyNumberFormat="1" applyFont="1" applyBorder="1" applyAlignment="1">
      <alignment horizontal="right" vertical="center"/>
    </xf>
    <xf numFmtId="176" fontId="6" fillId="0" borderId="8" xfId="0" applyNumberFormat="1" applyFont="1" applyBorder="1" applyAlignment="1">
      <alignment horizontal="right" vertical="center"/>
    </xf>
    <xf numFmtId="176" fontId="6" fillId="0" borderId="9" xfId="0" applyNumberFormat="1" applyFont="1" applyBorder="1" applyAlignment="1">
      <alignment horizontal="right" vertical="center"/>
    </xf>
    <xf numFmtId="176" fontId="10" fillId="0" borderId="9" xfId="0" applyNumberFormat="1" applyFont="1" applyBorder="1" applyAlignment="1">
      <alignment horizontal="right" vertical="center"/>
    </xf>
    <xf numFmtId="176" fontId="10" fillId="0" borderId="10" xfId="0" applyNumberFormat="1" applyFont="1" applyBorder="1" applyAlignment="1">
      <alignment horizontal="right" vertical="center"/>
    </xf>
    <xf numFmtId="176" fontId="10" fillId="0" borderId="18" xfId="0" applyNumberFormat="1" applyFont="1" applyBorder="1" applyAlignment="1">
      <alignment horizontal="right" vertical="center"/>
    </xf>
    <xf numFmtId="176" fontId="10" fillId="0" borderId="13" xfId="0" applyNumberFormat="1" applyFont="1" applyBorder="1" applyAlignment="1">
      <alignment horizontal="right" vertical="center"/>
    </xf>
    <xf numFmtId="176" fontId="10" fillId="0" borderId="8" xfId="0" applyNumberFormat="1" applyFont="1" applyBorder="1" applyAlignment="1">
      <alignment horizontal="right" vertical="center"/>
    </xf>
    <xf numFmtId="176" fontId="10" fillId="0" borderId="1" xfId="0" applyNumberFormat="1" applyFont="1" applyBorder="1" applyAlignment="1">
      <alignment horizontal="right" vertical="center"/>
    </xf>
    <xf numFmtId="176" fontId="10" fillId="0" borderId="19" xfId="0" applyNumberFormat="1" applyFont="1" applyBorder="1" applyAlignment="1">
      <alignment horizontal="right" vertical="center"/>
    </xf>
    <xf numFmtId="176" fontId="10" fillId="0" borderId="5" xfId="0" applyNumberFormat="1" applyFont="1" applyBorder="1" applyAlignment="1">
      <alignment horizontal="right" vertical="center"/>
    </xf>
    <xf numFmtId="0" fontId="9" fillId="0" borderId="59" xfId="0" applyFont="1" applyBorder="1" applyAlignment="1">
      <alignment horizontal="center" vertical="center"/>
    </xf>
    <xf numFmtId="176" fontId="6" fillId="0" borderId="34" xfId="0" applyNumberFormat="1" applyFont="1" applyBorder="1">
      <alignment vertical="center"/>
    </xf>
    <xf numFmtId="176" fontId="10" fillId="0" borderId="34" xfId="0" applyNumberFormat="1" applyFont="1" applyBorder="1">
      <alignment vertical="center"/>
    </xf>
    <xf numFmtId="176" fontId="10" fillId="0" borderId="61" xfId="0" applyNumberFormat="1" applyFont="1" applyBorder="1">
      <alignment vertical="center"/>
    </xf>
    <xf numFmtId="176" fontId="10" fillId="0" borderId="60" xfId="0" applyNumberFormat="1" applyFont="1" applyBorder="1">
      <alignment vertical="center"/>
    </xf>
    <xf numFmtId="176" fontId="10" fillId="0" borderId="54" xfId="0" applyNumberFormat="1" applyFont="1" applyBorder="1">
      <alignment vertical="center"/>
    </xf>
    <xf numFmtId="177" fontId="10" fillId="0" borderId="57" xfId="0" applyNumberFormat="1" applyFont="1" applyBorder="1">
      <alignment vertical="center"/>
    </xf>
    <xf numFmtId="177" fontId="6" fillId="0" borderId="9" xfId="0" applyNumberFormat="1" applyFont="1" applyBorder="1" applyAlignment="1">
      <alignment horizontal="right" vertical="center"/>
    </xf>
    <xf numFmtId="177" fontId="6" fillId="0" borderId="1" xfId="0" applyNumberFormat="1" applyFont="1" applyBorder="1" applyAlignment="1">
      <alignment vertical="center"/>
    </xf>
    <xf numFmtId="176" fontId="9" fillId="0" borderId="37" xfId="0" applyNumberFormat="1" applyFont="1" applyFill="1" applyBorder="1" applyAlignment="1">
      <alignment horizontal="center" vertical="center"/>
    </xf>
    <xf numFmtId="176" fontId="9" fillId="0" borderId="38" xfId="0" applyNumberFormat="1" applyFont="1" applyFill="1" applyBorder="1" applyAlignment="1">
      <alignment horizontal="center" vertical="center"/>
    </xf>
    <xf numFmtId="176" fontId="9" fillId="0" borderId="39" xfId="0" applyNumberFormat="1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41" xfId="0" applyFont="1" applyBorder="1">
      <alignment vertical="center"/>
    </xf>
    <xf numFmtId="0" fontId="9" fillId="0" borderId="11" xfId="0" applyFont="1" applyBorder="1" applyAlignment="1">
      <alignment horizontal="distributed" vertical="center"/>
    </xf>
    <xf numFmtId="177" fontId="6" fillId="0" borderId="49" xfId="0" applyNumberFormat="1" applyFont="1" applyBorder="1" applyAlignment="1">
      <alignment horizontal="right" vertical="center"/>
    </xf>
    <xf numFmtId="177" fontId="6" fillId="0" borderId="68" xfId="0" applyNumberFormat="1" applyFont="1" applyBorder="1" applyAlignment="1">
      <alignment horizontal="right" vertical="center"/>
    </xf>
    <xf numFmtId="177" fontId="6" fillId="0" borderId="33" xfId="0" applyNumberFormat="1" applyFont="1" applyBorder="1" applyAlignment="1">
      <alignment horizontal="right" vertical="center"/>
    </xf>
    <xf numFmtId="177" fontId="6" fillId="3" borderId="48" xfId="0" applyNumberFormat="1" applyFont="1" applyFill="1" applyBorder="1" applyAlignment="1">
      <alignment vertical="center"/>
    </xf>
    <xf numFmtId="0" fontId="3" fillId="0" borderId="77" xfId="0" applyFont="1" applyFill="1" applyBorder="1" applyAlignment="1">
      <alignment horizontal="center" vertical="center"/>
    </xf>
    <xf numFmtId="0" fontId="7" fillId="0" borderId="77" xfId="0" applyFont="1" applyFill="1" applyBorder="1" applyAlignment="1">
      <alignment horizontal="left" vertical="center"/>
    </xf>
    <xf numFmtId="177" fontId="6" fillId="0" borderId="77" xfId="0" applyNumberFormat="1" applyFont="1" applyFill="1" applyBorder="1" applyAlignment="1">
      <alignment vertical="center"/>
    </xf>
    <xf numFmtId="177" fontId="7" fillId="0" borderId="55" xfId="0" applyNumberFormat="1" applyFont="1" applyBorder="1" applyAlignment="1">
      <alignment horizontal="right" vertical="center"/>
    </xf>
    <xf numFmtId="177" fontId="7" fillId="0" borderId="56" xfId="0" applyNumberFormat="1" applyFont="1" applyBorder="1" applyAlignment="1">
      <alignment horizontal="right" vertical="center"/>
    </xf>
    <xf numFmtId="177" fontId="11" fillId="0" borderId="69" xfId="0" applyNumberFormat="1" applyFont="1" applyBorder="1" applyAlignment="1">
      <alignment horizontal="right" vertical="center" shrinkToFit="1"/>
    </xf>
    <xf numFmtId="177" fontId="7" fillId="0" borderId="57" xfId="0" applyNumberFormat="1" applyFont="1" applyBorder="1">
      <alignment vertical="center"/>
    </xf>
    <xf numFmtId="177" fontId="7" fillId="0" borderId="53" xfId="0" applyNumberFormat="1" applyFont="1" applyBorder="1" applyAlignment="1">
      <alignment horizontal="right" vertical="center"/>
    </xf>
    <xf numFmtId="0" fontId="2" fillId="0" borderId="78" xfId="0" applyFont="1" applyBorder="1">
      <alignment vertical="center"/>
    </xf>
    <xf numFmtId="0" fontId="2" fillId="0" borderId="79" xfId="0" applyFont="1" applyBorder="1">
      <alignment vertical="center"/>
    </xf>
    <xf numFmtId="177" fontId="2" fillId="0" borderId="81" xfId="1" applyNumberFormat="1" applyFont="1" applyBorder="1">
      <alignment vertical="center"/>
    </xf>
    <xf numFmtId="177" fontId="6" fillId="0" borderId="18" xfId="1" applyNumberFormat="1" applyFont="1" applyBorder="1">
      <alignment vertical="center"/>
    </xf>
    <xf numFmtId="177" fontId="6" fillId="0" borderId="13" xfId="1" applyNumberFormat="1" applyFont="1" applyBorder="1">
      <alignment vertical="center"/>
    </xf>
    <xf numFmtId="177" fontId="6" fillId="0" borderId="23" xfId="1" applyNumberFormat="1" applyFont="1" applyBorder="1">
      <alignment vertical="center"/>
    </xf>
    <xf numFmtId="177" fontId="2" fillId="0" borderId="47" xfId="1" applyNumberFormat="1" applyFont="1" applyBorder="1">
      <alignment vertical="center"/>
    </xf>
    <xf numFmtId="177" fontId="6" fillId="0" borderId="8" xfId="1" applyNumberFormat="1" applyFont="1" applyBorder="1">
      <alignment vertical="center"/>
    </xf>
    <xf numFmtId="177" fontId="6" fillId="0" borderId="1" xfId="1" applyNumberFormat="1" applyFont="1" applyBorder="1">
      <alignment vertical="center"/>
    </xf>
    <xf numFmtId="177" fontId="6" fillId="0" borderId="9" xfId="1" applyNumberFormat="1" applyFont="1" applyBorder="1">
      <alignment vertical="center"/>
    </xf>
    <xf numFmtId="177" fontId="2" fillId="0" borderId="34" xfId="1" applyNumberFormat="1" applyFont="1" applyBorder="1">
      <alignment vertical="center"/>
    </xf>
    <xf numFmtId="177" fontId="6" fillId="0" borderId="19" xfId="1" applyNumberFormat="1" applyFont="1" applyBorder="1">
      <alignment vertical="center"/>
    </xf>
    <xf numFmtId="177" fontId="6" fillId="0" borderId="5" xfId="1" applyNumberFormat="1" applyFont="1" applyBorder="1">
      <alignment vertical="center"/>
    </xf>
    <xf numFmtId="177" fontId="6" fillId="0" borderId="10" xfId="1" applyNumberFormat="1" applyFont="1" applyBorder="1">
      <alignment vertical="center"/>
    </xf>
    <xf numFmtId="177" fontId="2" fillId="0" borderId="58" xfId="1" applyNumberFormat="1" applyFont="1" applyBorder="1">
      <alignment vertical="center"/>
    </xf>
    <xf numFmtId="177" fontId="6" fillId="0" borderId="20" xfId="1" applyNumberFormat="1" applyFont="1" applyBorder="1">
      <alignment vertical="center"/>
    </xf>
    <xf numFmtId="177" fontId="6" fillId="0" borderId="14" xfId="1" applyNumberFormat="1" applyFont="1" applyBorder="1">
      <alignment vertical="center"/>
    </xf>
    <xf numFmtId="177" fontId="6" fillId="0" borderId="15" xfId="1" applyNumberFormat="1" applyFont="1" applyBorder="1">
      <alignment vertical="center"/>
    </xf>
    <xf numFmtId="177" fontId="2" fillId="0" borderId="62" xfId="1" applyNumberFormat="1" applyFont="1" applyBorder="1">
      <alignment vertical="center"/>
    </xf>
    <xf numFmtId="177" fontId="13" fillId="2" borderId="30" xfId="1" applyNumberFormat="1" applyFont="1" applyFill="1" applyBorder="1" applyAlignment="1">
      <alignment vertical="center"/>
    </xf>
    <xf numFmtId="177" fontId="13" fillId="2" borderId="32" xfId="1" applyNumberFormat="1" applyFont="1" applyFill="1" applyBorder="1" applyAlignment="1">
      <alignment vertical="center"/>
    </xf>
    <xf numFmtId="177" fontId="2" fillId="2" borderId="47" xfId="1" applyNumberFormat="1" applyFont="1" applyFill="1" applyBorder="1">
      <alignment vertical="center"/>
    </xf>
    <xf numFmtId="177" fontId="13" fillId="2" borderId="19" xfId="1" applyNumberFormat="1" applyFont="1" applyFill="1" applyBorder="1" applyAlignment="1">
      <alignment vertical="center"/>
    </xf>
    <xf numFmtId="177" fontId="13" fillId="2" borderId="10" xfId="1" applyNumberFormat="1" applyFont="1" applyFill="1" applyBorder="1" applyAlignment="1">
      <alignment vertical="center"/>
    </xf>
    <xf numFmtId="177" fontId="2" fillId="2" borderId="58" xfId="1" applyNumberFormat="1" applyFont="1" applyFill="1" applyBorder="1">
      <alignment vertical="center"/>
    </xf>
    <xf numFmtId="0" fontId="10" fillId="0" borderId="0" xfId="0" applyFont="1">
      <alignment vertical="center"/>
    </xf>
    <xf numFmtId="176" fontId="6" fillId="0" borderId="82" xfId="0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177" fontId="6" fillId="0" borderId="82" xfId="0" applyNumberFormat="1" applyFont="1" applyBorder="1">
      <alignment vertical="center"/>
    </xf>
    <xf numFmtId="177" fontId="2" fillId="3" borderId="0" xfId="0" applyNumberFormat="1" applyFont="1" applyFill="1">
      <alignment vertical="center"/>
    </xf>
    <xf numFmtId="177" fontId="6" fillId="0" borderId="27" xfId="1" applyNumberFormat="1" applyFont="1" applyBorder="1">
      <alignment vertical="center"/>
    </xf>
    <xf numFmtId="177" fontId="6" fillId="0" borderId="64" xfId="1" applyNumberFormat="1" applyFont="1" applyBorder="1">
      <alignment vertical="center"/>
    </xf>
    <xf numFmtId="177" fontId="6" fillId="0" borderId="60" xfId="1" applyNumberFormat="1" applyFont="1" applyBorder="1">
      <alignment vertical="center"/>
    </xf>
    <xf numFmtId="0" fontId="2" fillId="0" borderId="0" xfId="0" applyFont="1" applyBorder="1">
      <alignment vertical="center"/>
    </xf>
    <xf numFmtId="176" fontId="2" fillId="0" borderId="0" xfId="0" applyNumberFormat="1" applyFont="1" applyBorder="1">
      <alignment vertical="center"/>
    </xf>
    <xf numFmtId="0" fontId="6" fillId="0" borderId="0" xfId="0" applyFont="1" applyBorder="1" applyAlignment="1">
      <alignment vertical="top"/>
    </xf>
    <xf numFmtId="0" fontId="2" fillId="3" borderId="48" xfId="0" applyFont="1" applyFill="1" applyBorder="1" applyAlignment="1">
      <alignment vertical="center"/>
    </xf>
    <xf numFmtId="0" fontId="2" fillId="3" borderId="48" xfId="0" applyFont="1" applyFill="1" applyBorder="1" applyAlignment="1">
      <alignment horizontal="center" vertical="center"/>
    </xf>
    <xf numFmtId="177" fontId="6" fillId="3" borderId="48" xfId="0" applyNumberFormat="1" applyFont="1" applyFill="1" applyBorder="1">
      <alignment vertical="center"/>
    </xf>
    <xf numFmtId="0" fontId="3" fillId="0" borderId="0" xfId="0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right" vertical="center"/>
    </xf>
    <xf numFmtId="177" fontId="7" fillId="0" borderId="0" xfId="0" applyNumberFormat="1" applyFont="1" applyBorder="1">
      <alignment vertical="center"/>
    </xf>
    <xf numFmtId="177" fontId="2" fillId="0" borderId="0" xfId="0" applyNumberFormat="1" applyFont="1" applyBorder="1">
      <alignment vertical="center"/>
    </xf>
    <xf numFmtId="0" fontId="6" fillId="0" borderId="0" xfId="0" applyFont="1" applyAlignment="1">
      <alignment horizontal="right" vertical="center"/>
    </xf>
    <xf numFmtId="0" fontId="2" fillId="4" borderId="28" xfId="0" applyFont="1" applyFill="1" applyBorder="1" applyAlignment="1">
      <alignment vertical="center"/>
    </xf>
    <xf numFmtId="0" fontId="2" fillId="4" borderId="29" xfId="0" applyFont="1" applyFill="1" applyBorder="1" applyAlignment="1">
      <alignment horizontal="right" vertical="center"/>
    </xf>
    <xf numFmtId="176" fontId="6" fillId="4" borderId="89" xfId="0" applyNumberFormat="1" applyFont="1" applyFill="1" applyBorder="1" applyAlignment="1">
      <alignment horizontal="right" vertical="center"/>
    </xf>
    <xf numFmtId="177" fontId="6" fillId="4" borderId="99" xfId="0" applyNumberFormat="1" applyFont="1" applyFill="1" applyBorder="1" applyAlignment="1">
      <alignment vertical="center"/>
    </xf>
    <xf numFmtId="0" fontId="2" fillId="4" borderId="41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right" vertical="center"/>
    </xf>
    <xf numFmtId="176" fontId="6" fillId="4" borderId="93" xfId="0" applyNumberFormat="1" applyFont="1" applyFill="1" applyBorder="1" applyAlignment="1">
      <alignment horizontal="right" vertical="center"/>
    </xf>
    <xf numFmtId="177" fontId="6" fillId="4" borderId="34" xfId="0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176" fontId="6" fillId="4" borderId="97" xfId="0" applyNumberFormat="1" applyFont="1" applyFill="1" applyBorder="1" applyAlignment="1">
      <alignment vertical="center"/>
    </xf>
    <xf numFmtId="176" fontId="6" fillId="4" borderId="98" xfId="0" applyNumberFormat="1" applyFont="1" applyFill="1" applyBorder="1" applyAlignment="1">
      <alignment vertical="center"/>
    </xf>
    <xf numFmtId="176" fontId="6" fillId="4" borderId="91" xfId="0" applyNumberFormat="1" applyFont="1" applyFill="1" applyBorder="1" applyAlignment="1">
      <alignment vertical="center"/>
    </xf>
    <xf numFmtId="176" fontId="6" fillId="4" borderId="21" xfId="0" applyNumberFormat="1" applyFont="1" applyFill="1" applyBorder="1" applyAlignment="1">
      <alignment vertical="center"/>
    </xf>
    <xf numFmtId="176" fontId="6" fillId="4" borderId="5" xfId="0" applyNumberFormat="1" applyFont="1" applyFill="1" applyBorder="1" applyAlignment="1">
      <alignment vertical="center"/>
    </xf>
    <xf numFmtId="176" fontId="6" fillId="4" borderId="100" xfId="0" applyNumberFormat="1" applyFont="1" applyFill="1" applyBorder="1" applyAlignment="1">
      <alignment vertical="center"/>
    </xf>
    <xf numFmtId="176" fontId="6" fillId="4" borderId="48" xfId="0" applyNumberFormat="1" applyFont="1" applyFill="1" applyBorder="1" applyAlignment="1">
      <alignment vertical="center"/>
    </xf>
    <xf numFmtId="176" fontId="6" fillId="4" borderId="7" xfId="0" applyNumberFormat="1" applyFont="1" applyFill="1" applyBorder="1" applyAlignment="1">
      <alignment vertical="center"/>
    </xf>
    <xf numFmtId="176" fontId="6" fillId="4" borderId="1" xfId="0" applyNumberFormat="1" applyFont="1" applyFill="1" applyBorder="1" applyAlignment="1">
      <alignment vertical="center"/>
    </xf>
    <xf numFmtId="176" fontId="6" fillId="4" borderId="92" xfId="0" applyNumberFormat="1" applyFont="1" applyFill="1" applyBorder="1" applyAlignment="1">
      <alignment vertical="center"/>
    </xf>
    <xf numFmtId="0" fontId="2" fillId="4" borderId="45" xfId="0" applyFont="1" applyFill="1" applyBorder="1" applyAlignment="1">
      <alignment vertical="center"/>
    </xf>
    <xf numFmtId="0" fontId="2" fillId="4" borderId="22" xfId="0" applyFont="1" applyFill="1" applyBorder="1" applyAlignment="1">
      <alignment horizontal="right" vertical="center"/>
    </xf>
    <xf numFmtId="176" fontId="6" fillId="4" borderId="103" xfId="0" applyNumberFormat="1" applyFont="1" applyFill="1" applyBorder="1" applyAlignment="1">
      <alignment horizontal="right" vertical="center"/>
    </xf>
    <xf numFmtId="177" fontId="6" fillId="4" borderId="58" xfId="0" applyNumberFormat="1" applyFont="1" applyFill="1" applyBorder="1" applyAlignment="1">
      <alignment vertical="center"/>
    </xf>
    <xf numFmtId="0" fontId="9" fillId="0" borderId="48" xfId="0" applyFont="1" applyBorder="1" applyAlignment="1">
      <alignment horizontal="center" vertical="center"/>
    </xf>
    <xf numFmtId="177" fontId="10" fillId="0" borderId="48" xfId="0" applyNumberFormat="1" applyFont="1" applyBorder="1" applyAlignment="1">
      <alignment horizontal="right" vertical="center"/>
    </xf>
    <xf numFmtId="177" fontId="10" fillId="0" borderId="48" xfId="0" applyNumberFormat="1" applyFont="1" applyBorder="1">
      <alignment vertical="center"/>
    </xf>
    <xf numFmtId="0" fontId="3" fillId="0" borderId="0" xfId="0" applyFont="1" applyBorder="1" applyAlignment="1">
      <alignment horizontal="left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0" xfId="0" applyNumberFormat="1" applyFont="1" applyBorder="1">
      <alignment vertical="center"/>
    </xf>
    <xf numFmtId="177" fontId="7" fillId="0" borderId="48" xfId="0" applyNumberFormat="1" applyFont="1" applyBorder="1" applyAlignment="1">
      <alignment horizontal="right" vertical="center"/>
    </xf>
    <xf numFmtId="177" fontId="7" fillId="0" borderId="48" xfId="0" applyNumberFormat="1" applyFont="1" applyBorder="1">
      <alignment vertical="center"/>
    </xf>
    <xf numFmtId="177" fontId="6" fillId="4" borderId="54" xfId="0" applyNumberFormat="1" applyFont="1" applyFill="1" applyBorder="1" applyAlignment="1">
      <alignment vertical="center"/>
    </xf>
    <xf numFmtId="176" fontId="6" fillId="4" borderId="103" xfId="0" applyNumberFormat="1" applyFont="1" applyFill="1" applyBorder="1" applyAlignment="1">
      <alignment vertical="center"/>
    </xf>
    <xf numFmtId="0" fontId="3" fillId="3" borderId="41" xfId="0" applyFont="1" applyFill="1" applyBorder="1" applyAlignment="1">
      <alignment vertical="center"/>
    </xf>
    <xf numFmtId="0" fontId="3" fillId="3" borderId="11" xfId="0" applyFont="1" applyFill="1" applyBorder="1" applyAlignment="1">
      <alignment horizontal="right" vertical="center"/>
    </xf>
    <xf numFmtId="176" fontId="7" fillId="3" borderId="1" xfId="0" applyNumberFormat="1" applyFont="1" applyFill="1" applyBorder="1" applyAlignment="1">
      <alignment vertical="center"/>
    </xf>
    <xf numFmtId="176" fontId="7" fillId="3" borderId="9" xfId="0" applyNumberFormat="1" applyFont="1" applyFill="1" applyBorder="1" applyAlignment="1">
      <alignment vertical="center"/>
    </xf>
    <xf numFmtId="176" fontId="7" fillId="3" borderId="7" xfId="0" applyNumberFormat="1" applyFont="1" applyFill="1" applyBorder="1" applyAlignment="1">
      <alignment vertical="center"/>
    </xf>
    <xf numFmtId="0" fontId="3" fillId="3" borderId="75" xfId="0" applyFont="1" applyFill="1" applyBorder="1" applyAlignment="1">
      <alignment vertical="center"/>
    </xf>
    <xf numFmtId="0" fontId="3" fillId="3" borderId="76" xfId="0" applyFont="1" applyFill="1" applyBorder="1" applyAlignment="1">
      <alignment horizontal="right" vertical="center"/>
    </xf>
    <xf numFmtId="176" fontId="7" fillId="3" borderId="101" xfId="0" applyNumberFormat="1" applyFont="1" applyFill="1" applyBorder="1" applyAlignment="1">
      <alignment vertical="center"/>
    </xf>
    <xf numFmtId="176" fontId="7" fillId="3" borderId="85" xfId="0" applyNumberFormat="1" applyFont="1" applyFill="1" applyBorder="1" applyAlignment="1">
      <alignment vertical="center"/>
    </xf>
    <xf numFmtId="178" fontId="7" fillId="3" borderId="77" xfId="1" applyNumberFormat="1" applyFont="1" applyFill="1" applyBorder="1" applyAlignment="1">
      <alignment vertical="center"/>
    </xf>
    <xf numFmtId="178" fontId="7" fillId="3" borderId="63" xfId="1" applyNumberFormat="1" applyFont="1" applyFill="1" applyBorder="1" applyAlignment="1">
      <alignment vertical="center"/>
    </xf>
    <xf numFmtId="178" fontId="7" fillId="3" borderId="94" xfId="1" applyNumberFormat="1" applyFont="1" applyFill="1" applyBorder="1" applyAlignment="1">
      <alignment vertical="center"/>
    </xf>
    <xf numFmtId="179" fontId="3" fillId="3" borderId="41" xfId="0" applyNumberFormat="1" applyFont="1" applyFill="1" applyBorder="1" applyAlignment="1">
      <alignment vertical="center"/>
    </xf>
    <xf numFmtId="179" fontId="3" fillId="3" borderId="11" xfId="0" applyNumberFormat="1" applyFont="1" applyFill="1" applyBorder="1" applyAlignment="1">
      <alignment horizontal="right" vertical="center"/>
    </xf>
    <xf numFmtId="179" fontId="7" fillId="3" borderId="7" xfId="0" applyNumberFormat="1" applyFont="1" applyFill="1" applyBorder="1" applyAlignment="1">
      <alignment vertical="center"/>
    </xf>
    <xf numFmtId="179" fontId="7" fillId="3" borderId="1" xfId="0" applyNumberFormat="1" applyFont="1" applyFill="1" applyBorder="1" applyAlignment="1">
      <alignment vertical="center"/>
    </xf>
    <xf numFmtId="179" fontId="7" fillId="3" borderId="9" xfId="0" applyNumberFormat="1" applyFont="1" applyFill="1" applyBorder="1" applyAlignment="1">
      <alignment vertical="center"/>
    </xf>
    <xf numFmtId="179" fontId="7" fillId="3" borderId="34" xfId="0" applyNumberFormat="1" applyFont="1" applyFill="1" applyBorder="1" applyAlignment="1">
      <alignment vertical="center"/>
    </xf>
    <xf numFmtId="179" fontId="3" fillId="3" borderId="75" xfId="0" applyNumberFormat="1" applyFont="1" applyFill="1" applyBorder="1" applyAlignment="1">
      <alignment vertical="center"/>
    </xf>
    <xf numFmtId="179" fontId="3" fillId="3" borderId="76" xfId="0" applyNumberFormat="1" applyFont="1" applyFill="1" applyBorder="1" applyAlignment="1">
      <alignment horizontal="right" vertical="center"/>
    </xf>
    <xf numFmtId="179" fontId="7" fillId="3" borderId="84" xfId="0" applyNumberFormat="1" applyFont="1" applyFill="1" applyBorder="1" applyAlignment="1">
      <alignment vertical="center"/>
    </xf>
    <xf numFmtId="179" fontId="7" fillId="3" borderId="85" xfId="0" applyNumberFormat="1" applyFont="1" applyFill="1" applyBorder="1" applyAlignment="1">
      <alignment vertical="center"/>
    </xf>
    <xf numFmtId="179" fontId="7" fillId="3" borderId="96" xfId="0" applyNumberFormat="1" applyFont="1" applyFill="1" applyBorder="1" applyAlignment="1">
      <alignment vertical="center"/>
    </xf>
    <xf numFmtId="179" fontId="7" fillId="3" borderId="58" xfId="0" applyNumberFormat="1" applyFont="1" applyFill="1" applyBorder="1" applyAlignment="1">
      <alignment vertical="center"/>
    </xf>
    <xf numFmtId="179" fontId="7" fillId="3" borderId="77" xfId="0" applyNumberFormat="1" applyFont="1" applyFill="1" applyBorder="1" applyAlignment="1">
      <alignment vertical="center"/>
    </xf>
    <xf numFmtId="179" fontId="7" fillId="3" borderId="63" xfId="0" applyNumberFormat="1" applyFont="1" applyFill="1" applyBorder="1" applyAlignment="1">
      <alignment vertical="center"/>
    </xf>
    <xf numFmtId="179" fontId="7" fillId="3" borderId="83" xfId="0" applyNumberFormat="1" applyFont="1" applyFill="1" applyBorder="1" applyAlignment="1">
      <alignment vertical="center"/>
    </xf>
    <xf numFmtId="179" fontId="7" fillId="3" borderId="62" xfId="0" applyNumberFormat="1" applyFont="1" applyFill="1" applyBorder="1">
      <alignment vertical="center"/>
    </xf>
    <xf numFmtId="178" fontId="3" fillId="3" borderId="41" xfId="1" applyNumberFormat="1" applyFont="1" applyFill="1" applyBorder="1" applyAlignment="1">
      <alignment vertical="center"/>
    </xf>
    <xf numFmtId="178" fontId="7" fillId="3" borderId="1" xfId="1" applyNumberFormat="1" applyFont="1" applyFill="1" applyBorder="1" applyAlignment="1">
      <alignment vertical="center"/>
    </xf>
    <xf numFmtId="178" fontId="7" fillId="3" borderId="9" xfId="1" applyNumberFormat="1" applyFont="1" applyFill="1" applyBorder="1" applyAlignment="1">
      <alignment vertical="center"/>
    </xf>
    <xf numFmtId="178" fontId="7" fillId="3" borderId="34" xfId="1" applyNumberFormat="1" applyFont="1" applyFill="1" applyBorder="1" applyAlignment="1">
      <alignment vertical="center"/>
    </xf>
    <xf numFmtId="178" fontId="7" fillId="3" borderId="58" xfId="1" applyNumberFormat="1" applyFont="1" applyFill="1" applyBorder="1" applyAlignment="1">
      <alignment vertical="center"/>
    </xf>
    <xf numFmtId="178" fontId="3" fillId="3" borderId="75" xfId="1" applyNumberFormat="1" applyFont="1" applyFill="1" applyBorder="1" applyAlignment="1">
      <alignment vertical="center"/>
    </xf>
    <xf numFmtId="178" fontId="7" fillId="3" borderId="85" xfId="1" applyNumberFormat="1" applyFont="1" applyFill="1" applyBorder="1" applyAlignment="1">
      <alignment vertical="center"/>
    </xf>
    <xf numFmtId="178" fontId="7" fillId="3" borderId="96" xfId="1" applyNumberFormat="1" applyFont="1" applyFill="1" applyBorder="1" applyAlignment="1">
      <alignment vertical="center"/>
    </xf>
    <xf numFmtId="178" fontId="7" fillId="3" borderId="95" xfId="1" applyNumberFormat="1" applyFont="1" applyFill="1" applyBorder="1" applyAlignment="1">
      <alignment vertical="center"/>
    </xf>
    <xf numFmtId="178" fontId="7" fillId="3" borderId="83" xfId="1" applyNumberFormat="1" applyFont="1" applyFill="1" applyBorder="1" applyAlignment="1">
      <alignment vertical="center"/>
    </xf>
    <xf numFmtId="178" fontId="7" fillId="3" borderId="90" xfId="1" applyNumberFormat="1" applyFont="1" applyFill="1" applyBorder="1">
      <alignment vertical="center"/>
    </xf>
    <xf numFmtId="179" fontId="7" fillId="3" borderId="62" xfId="1" applyNumberFormat="1" applyFont="1" applyFill="1" applyBorder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/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76" fontId="2" fillId="0" borderId="0" xfId="0" applyNumberFormat="1" applyFont="1" applyAlignment="1">
      <alignment vertical="center"/>
    </xf>
    <xf numFmtId="176" fontId="3" fillId="0" borderId="104" xfId="0" applyNumberFormat="1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179" fontId="16" fillId="0" borderId="3" xfId="0" applyNumberFormat="1" applyFont="1" applyBorder="1" applyAlignment="1">
      <alignment horizontal="right" vertical="center"/>
    </xf>
    <xf numFmtId="179" fontId="16" fillId="0" borderId="1" xfId="0" applyNumberFormat="1" applyFont="1" applyBorder="1" applyAlignment="1">
      <alignment horizontal="right" vertical="center"/>
    </xf>
    <xf numFmtId="179" fontId="16" fillId="0" borderId="9" xfId="0" applyNumberFormat="1" applyFont="1" applyBorder="1" applyAlignment="1">
      <alignment horizontal="right" vertical="center"/>
    </xf>
    <xf numFmtId="179" fontId="10" fillId="0" borderId="34" xfId="0" applyNumberFormat="1" applyFont="1" applyBorder="1" applyAlignment="1">
      <alignment horizontal="right" vertical="center"/>
    </xf>
    <xf numFmtId="179" fontId="17" fillId="0" borderId="3" xfId="0" applyNumberFormat="1" applyFont="1" applyBorder="1" applyAlignment="1">
      <alignment vertical="center"/>
    </xf>
    <xf numFmtId="179" fontId="17" fillId="0" borderId="1" xfId="0" applyNumberFormat="1" applyFont="1" applyBorder="1" applyAlignment="1">
      <alignment vertical="center"/>
    </xf>
    <xf numFmtId="179" fontId="18" fillId="0" borderId="9" xfId="0" applyNumberFormat="1" applyFont="1" applyBorder="1" applyAlignment="1">
      <alignment horizontal="right" vertical="center"/>
    </xf>
    <xf numFmtId="179" fontId="19" fillId="0" borderId="34" xfId="0" applyNumberFormat="1" applyFont="1" applyBorder="1" applyAlignment="1">
      <alignment horizontal="right" vertical="center"/>
    </xf>
    <xf numFmtId="0" fontId="2" fillId="0" borderId="41" xfId="0" applyFont="1" applyBorder="1" applyAlignment="1">
      <alignment vertical="center"/>
    </xf>
    <xf numFmtId="179" fontId="6" fillId="0" borderId="3" xfId="0" applyNumberFormat="1" applyFont="1" applyBorder="1" applyAlignment="1">
      <alignment vertical="center"/>
    </xf>
    <xf numFmtId="179" fontId="6" fillId="0" borderId="1" xfId="0" applyNumberFormat="1" applyFont="1" applyBorder="1" applyAlignment="1">
      <alignment vertical="center"/>
    </xf>
    <xf numFmtId="179" fontId="6" fillId="0" borderId="9" xfId="0" applyNumberFormat="1" applyFont="1" applyBorder="1" applyAlignment="1">
      <alignment vertical="center"/>
    </xf>
    <xf numFmtId="179" fontId="6" fillId="0" borderId="9" xfId="0" applyNumberFormat="1" applyFont="1" applyBorder="1" applyAlignment="1">
      <alignment horizontal="right" vertical="center"/>
    </xf>
    <xf numFmtId="179" fontId="6" fillId="0" borderId="34" xfId="0" applyNumberFormat="1" applyFont="1" applyBorder="1" applyAlignment="1">
      <alignment horizontal="right" vertical="center"/>
    </xf>
    <xf numFmtId="179" fontId="11" fillId="0" borderId="3" xfId="0" applyNumberFormat="1" applyFont="1" applyBorder="1" applyAlignment="1">
      <alignment vertical="center"/>
    </xf>
    <xf numFmtId="179" fontId="11" fillId="0" borderId="1" xfId="0" applyNumberFormat="1" applyFont="1" applyBorder="1" applyAlignment="1">
      <alignment vertical="center"/>
    </xf>
    <xf numFmtId="179" fontId="11" fillId="0" borderId="9" xfId="0" applyNumberFormat="1" applyFont="1" applyBorder="1" applyAlignment="1">
      <alignment vertical="center"/>
    </xf>
    <xf numFmtId="179" fontId="23" fillId="0" borderId="9" xfId="0" applyNumberFormat="1" applyFont="1" applyBorder="1" applyAlignment="1">
      <alignment horizontal="right" vertical="center"/>
    </xf>
    <xf numFmtId="179" fontId="24" fillId="0" borderId="34" xfId="0" applyNumberFormat="1" applyFont="1" applyBorder="1" applyAlignment="1">
      <alignment horizontal="right" vertical="center"/>
    </xf>
    <xf numFmtId="179" fontId="11" fillId="0" borderId="107" xfId="0" applyNumberFormat="1" applyFont="1" applyBorder="1" applyAlignment="1">
      <alignment vertical="center"/>
    </xf>
    <xf numFmtId="179" fontId="11" fillId="0" borderId="5" xfId="0" applyNumberFormat="1" applyFont="1" applyBorder="1" applyAlignment="1">
      <alignment vertical="center"/>
    </xf>
    <xf numFmtId="179" fontId="11" fillId="0" borderId="10" xfId="0" applyNumberFormat="1" applyFont="1" applyBorder="1" applyAlignment="1">
      <alignment vertical="center"/>
    </xf>
    <xf numFmtId="179" fontId="23" fillId="0" borderId="10" xfId="0" applyNumberFormat="1" applyFont="1" applyBorder="1" applyAlignment="1">
      <alignment horizontal="right" vertical="center"/>
    </xf>
    <xf numFmtId="179" fontId="11" fillId="3" borderId="109" xfId="0" applyNumberFormat="1" applyFont="1" applyFill="1" applyBorder="1" applyAlignment="1">
      <alignment vertical="center"/>
    </xf>
    <xf numFmtId="179" fontId="11" fillId="3" borderId="14" xfId="0" applyNumberFormat="1" applyFont="1" applyFill="1" applyBorder="1" applyAlignment="1">
      <alignment vertical="center"/>
    </xf>
    <xf numFmtId="179" fontId="11" fillId="3" borderId="15" xfId="0" applyNumberFormat="1" applyFont="1" applyFill="1" applyBorder="1" applyAlignment="1">
      <alignment vertical="center"/>
    </xf>
    <xf numFmtId="179" fontId="25" fillId="3" borderId="15" xfId="0" applyNumberFormat="1" applyFont="1" applyFill="1" applyBorder="1" applyAlignment="1">
      <alignment horizontal="right" vertical="center"/>
    </xf>
    <xf numFmtId="179" fontId="24" fillId="3" borderId="61" xfId="0" applyNumberFormat="1" applyFont="1" applyFill="1" applyBorder="1" applyAlignment="1">
      <alignment vertical="center"/>
    </xf>
    <xf numFmtId="179" fontId="25" fillId="0" borderId="113" xfId="0" applyNumberFormat="1" applyFont="1" applyBorder="1" applyAlignment="1">
      <alignment horizontal="right" vertical="center"/>
    </xf>
    <xf numFmtId="179" fontId="25" fillId="0" borderId="13" xfId="0" applyNumberFormat="1" applyFont="1" applyBorder="1" applyAlignment="1">
      <alignment horizontal="right" vertical="center"/>
    </xf>
    <xf numFmtId="179" fontId="25" fillId="0" borderId="47" xfId="0" applyNumberFormat="1" applyFont="1" applyBorder="1" applyAlignment="1">
      <alignment vertical="center"/>
    </xf>
    <xf numFmtId="179" fontId="25" fillId="0" borderId="3" xfId="0" applyNumberFormat="1" applyFont="1" applyBorder="1" applyAlignment="1">
      <alignment horizontal="right" vertical="center"/>
    </xf>
    <xf numFmtId="179" fontId="25" fillId="0" borderId="1" xfId="0" applyNumberFormat="1" applyFont="1" applyBorder="1" applyAlignment="1">
      <alignment horizontal="right" vertical="center"/>
    </xf>
    <xf numFmtId="179" fontId="25" fillId="0" borderId="107" xfId="0" applyNumberFormat="1" applyFont="1" applyBorder="1" applyAlignment="1">
      <alignment horizontal="right" vertical="center"/>
    </xf>
    <xf numFmtId="179" fontId="25" fillId="0" borderId="5" xfId="0" applyNumberFormat="1" applyFont="1" applyBorder="1" applyAlignment="1">
      <alignment horizontal="right" vertical="center"/>
    </xf>
    <xf numFmtId="179" fontId="25" fillId="0" borderId="31" xfId="0" applyNumberFormat="1" applyFont="1" applyBorder="1" applyAlignment="1">
      <alignment horizontal="right" vertical="center"/>
    </xf>
    <xf numFmtId="179" fontId="25" fillId="0" borderId="14" xfId="0" applyNumberFormat="1" applyFont="1" applyBorder="1" applyAlignment="1">
      <alignment horizontal="right" vertical="center"/>
    </xf>
    <xf numFmtId="179" fontId="11" fillId="0" borderId="116" xfId="0" applyNumberFormat="1" applyFont="1" applyBorder="1" applyAlignment="1">
      <alignment vertical="center"/>
    </xf>
    <xf numFmtId="179" fontId="24" fillId="0" borderId="60" xfId="0" applyNumberFormat="1" applyFont="1" applyBorder="1" applyAlignment="1">
      <alignment vertical="center"/>
    </xf>
    <xf numFmtId="177" fontId="11" fillId="0" borderId="109" xfId="0" applyNumberFormat="1" applyFont="1" applyBorder="1" applyAlignment="1">
      <alignment vertical="center"/>
    </xf>
    <xf numFmtId="177" fontId="11" fillId="0" borderId="14" xfId="0" applyNumberFormat="1" applyFont="1" applyBorder="1" applyAlignment="1">
      <alignment vertical="center"/>
    </xf>
    <xf numFmtId="177" fontId="11" fillId="0" borderId="15" xfId="0" applyNumberFormat="1" applyFont="1" applyBorder="1" applyAlignment="1">
      <alignment vertical="center"/>
    </xf>
    <xf numFmtId="179" fontId="24" fillId="0" borderId="15" xfId="0" applyNumberFormat="1" applyFont="1" applyBorder="1" applyAlignment="1">
      <alignment horizontal="right" vertical="center"/>
    </xf>
    <xf numFmtId="179" fontId="24" fillId="0" borderId="62" xfId="0" applyNumberFormat="1" applyFont="1" applyBorder="1" applyAlignment="1">
      <alignment vertical="center"/>
    </xf>
    <xf numFmtId="177" fontId="11" fillId="3" borderId="125" xfId="0" applyNumberFormat="1" applyFont="1" applyFill="1" applyBorder="1" applyAlignment="1">
      <alignment vertical="center"/>
    </xf>
    <xf numFmtId="177" fontId="11" fillId="3" borderId="126" xfId="0" applyNumberFormat="1" applyFont="1" applyFill="1" applyBorder="1" applyAlignment="1">
      <alignment vertical="center"/>
    </xf>
    <xf numFmtId="177" fontId="11" fillId="3" borderId="127" xfId="0" applyNumberFormat="1" applyFont="1" applyFill="1" applyBorder="1" applyAlignment="1">
      <alignment vertical="center"/>
    </xf>
    <xf numFmtId="179" fontId="11" fillId="3" borderId="128" xfId="0" applyNumberFormat="1" applyFont="1" applyFill="1" applyBorder="1" applyAlignment="1">
      <alignment vertical="center"/>
    </xf>
    <xf numFmtId="0" fontId="22" fillId="3" borderId="48" xfId="0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center" vertical="center"/>
    </xf>
    <xf numFmtId="177" fontId="11" fillId="3" borderId="0" xfId="0" applyNumberFormat="1" applyFont="1" applyFill="1" applyBorder="1" applyAlignment="1">
      <alignment vertical="center"/>
    </xf>
    <xf numFmtId="0" fontId="22" fillId="3" borderId="77" xfId="0" applyFont="1" applyFill="1" applyBorder="1" applyAlignment="1">
      <alignment horizontal="center" vertical="center"/>
    </xf>
    <xf numFmtId="177" fontId="11" fillId="3" borderId="77" xfId="0" applyNumberFormat="1" applyFont="1" applyFill="1" applyBorder="1" applyAlignment="1">
      <alignment vertical="center"/>
    </xf>
    <xf numFmtId="176" fontId="11" fillId="3" borderId="77" xfId="0" applyNumberFormat="1" applyFont="1" applyFill="1" applyBorder="1" applyAlignment="1">
      <alignment vertical="center"/>
    </xf>
    <xf numFmtId="0" fontId="27" fillId="4" borderId="28" xfId="0" applyFont="1" applyFill="1" applyBorder="1" applyAlignment="1">
      <alignment vertical="center"/>
    </xf>
    <xf numFmtId="0" fontId="28" fillId="4" borderId="29" xfId="0" applyFont="1" applyFill="1" applyBorder="1" applyAlignment="1">
      <alignment horizontal="right" vertical="center"/>
    </xf>
    <xf numFmtId="176" fontId="29" fillId="4" borderId="21" xfId="0" applyNumberFormat="1" applyFont="1" applyFill="1" applyBorder="1" applyAlignment="1">
      <alignment vertical="center"/>
    </xf>
    <xf numFmtId="176" fontId="29" fillId="4" borderId="91" xfId="0" applyNumberFormat="1" applyFont="1" applyFill="1" applyBorder="1" applyAlignment="1">
      <alignment vertical="center"/>
    </xf>
    <xf numFmtId="176" fontId="29" fillId="4" borderId="103" xfId="0" applyNumberFormat="1" applyFont="1" applyFill="1" applyBorder="1" applyAlignment="1">
      <alignment horizontal="right" vertical="center"/>
    </xf>
    <xf numFmtId="177" fontId="29" fillId="4" borderId="99" xfId="0" applyNumberFormat="1" applyFont="1" applyFill="1" applyBorder="1" applyAlignment="1">
      <alignment vertical="center"/>
    </xf>
    <xf numFmtId="0" fontId="28" fillId="4" borderId="22" xfId="0" applyFont="1" applyFill="1" applyBorder="1" applyAlignment="1">
      <alignment horizontal="right" vertical="center"/>
    </xf>
    <xf numFmtId="176" fontId="29" fillId="4" borderId="5" xfId="0" applyNumberFormat="1" applyFont="1" applyFill="1" applyBorder="1" applyAlignment="1">
      <alignment vertical="center"/>
    </xf>
    <xf numFmtId="176" fontId="29" fillId="4" borderId="92" xfId="0" applyNumberFormat="1" applyFont="1" applyFill="1" applyBorder="1" applyAlignment="1">
      <alignment horizontal="right" vertical="center"/>
    </xf>
    <xf numFmtId="177" fontId="29" fillId="4" borderId="34" xfId="0" applyNumberFormat="1" applyFont="1" applyFill="1" applyBorder="1" applyAlignment="1">
      <alignment vertical="center"/>
    </xf>
    <xf numFmtId="0" fontId="0" fillId="0" borderId="0" xfId="0" applyFill="1" applyAlignment="1"/>
    <xf numFmtId="0" fontId="2" fillId="4" borderId="75" xfId="0" applyFont="1" applyFill="1" applyBorder="1" applyAlignment="1">
      <alignment vertical="center"/>
    </xf>
    <xf numFmtId="0" fontId="28" fillId="4" borderId="76" xfId="0" applyFont="1" applyFill="1" applyBorder="1" applyAlignment="1">
      <alignment horizontal="right" vertical="center"/>
    </xf>
    <xf numFmtId="176" fontId="29" fillId="4" borderId="84" xfId="0" applyNumberFormat="1" applyFont="1" applyFill="1" applyBorder="1" applyAlignment="1">
      <alignment vertical="center"/>
    </xf>
    <xf numFmtId="176" fontId="29" fillId="4" borderId="85" xfId="0" applyNumberFormat="1" applyFont="1" applyFill="1" applyBorder="1" applyAlignment="1">
      <alignment vertical="center"/>
    </xf>
    <xf numFmtId="176" fontId="29" fillId="4" borderId="131" xfId="0" applyNumberFormat="1" applyFont="1" applyFill="1" applyBorder="1" applyAlignment="1">
      <alignment horizontal="right" vertical="center"/>
    </xf>
    <xf numFmtId="177" fontId="29" fillId="4" borderId="58" xfId="0" applyNumberFormat="1" applyFont="1" applyFill="1" applyBorder="1" applyAlignment="1">
      <alignment vertical="center"/>
    </xf>
    <xf numFmtId="0" fontId="3" fillId="3" borderId="111" xfId="0" applyFont="1" applyFill="1" applyBorder="1" applyAlignment="1">
      <alignment vertical="center"/>
    </xf>
    <xf numFmtId="0" fontId="3" fillId="3" borderId="112" xfId="0" applyFont="1" applyFill="1" applyBorder="1" applyAlignment="1">
      <alignment horizontal="right" vertical="center"/>
    </xf>
    <xf numFmtId="176" fontId="7" fillId="3" borderId="17" xfId="0" applyNumberFormat="1" applyFont="1" applyFill="1" applyBorder="1" applyAlignment="1">
      <alignment vertical="center"/>
    </xf>
    <xf numFmtId="176" fontId="7" fillId="3" borderId="13" xfId="0" applyNumberFormat="1" applyFont="1" applyFill="1" applyBorder="1" applyAlignment="1">
      <alignment vertical="center"/>
    </xf>
    <xf numFmtId="176" fontId="7" fillId="3" borderId="18" xfId="0" applyNumberFormat="1" applyFont="1" applyFill="1" applyBorder="1" applyAlignment="1">
      <alignment vertical="center"/>
    </xf>
    <xf numFmtId="0" fontId="22" fillId="3" borderId="11" xfId="0" applyFont="1" applyFill="1" applyBorder="1" applyAlignment="1">
      <alignment horizontal="right" vertical="center"/>
    </xf>
    <xf numFmtId="176" fontId="7" fillId="3" borderId="8" xfId="0" applyNumberFormat="1" applyFont="1" applyFill="1" applyBorder="1" applyAlignment="1">
      <alignment vertical="center"/>
    </xf>
    <xf numFmtId="179" fontId="11" fillId="3" borderId="34" xfId="0" applyNumberFormat="1" applyFont="1" applyFill="1" applyBorder="1" applyAlignment="1">
      <alignment vertical="center"/>
    </xf>
    <xf numFmtId="0" fontId="0" fillId="0" borderId="0" xfId="0" applyFont="1" applyFill="1" applyAlignment="1"/>
    <xf numFmtId="0" fontId="22" fillId="3" borderId="112" xfId="0" applyFont="1" applyFill="1" applyBorder="1" applyAlignment="1">
      <alignment horizontal="right" vertical="center"/>
    </xf>
    <xf numFmtId="179" fontId="11" fillId="3" borderId="54" xfId="0" applyNumberFormat="1" applyFont="1" applyFill="1" applyBorder="1" applyAlignment="1">
      <alignment vertical="center"/>
    </xf>
    <xf numFmtId="0" fontId="0" fillId="0" borderId="0" xfId="0" applyFont="1" applyAlignment="1"/>
    <xf numFmtId="176" fontId="7" fillId="3" borderId="132" xfId="0" applyNumberFormat="1" applyFont="1" applyFill="1" applyBorder="1" applyAlignment="1">
      <alignment vertical="center"/>
    </xf>
    <xf numFmtId="179" fontId="7" fillId="3" borderId="95" xfId="0" applyNumberFormat="1" applyFont="1" applyFill="1" applyBorder="1" applyAlignment="1">
      <alignment vertical="center"/>
    </xf>
    <xf numFmtId="176" fontId="7" fillId="3" borderId="133" xfId="0" applyNumberFormat="1" applyFont="1" applyFill="1" applyBorder="1" applyAlignment="1">
      <alignment vertical="center"/>
    </xf>
    <xf numFmtId="176" fontId="7" fillId="3" borderId="63" xfId="0" applyNumberFormat="1" applyFont="1" applyFill="1" applyBorder="1" applyAlignment="1">
      <alignment vertical="center"/>
    </xf>
    <xf numFmtId="176" fontId="7" fillId="3" borderId="134" xfId="0" applyNumberFormat="1" applyFont="1" applyFill="1" applyBorder="1" applyAlignment="1">
      <alignment vertical="center"/>
    </xf>
    <xf numFmtId="179" fontId="7" fillId="3" borderId="62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76" fontId="6" fillId="0" borderId="113" xfId="0" applyNumberFormat="1" applyFont="1" applyBorder="1" applyAlignment="1">
      <alignment vertical="center"/>
    </xf>
    <xf numFmtId="176" fontId="6" fillId="0" borderId="13" xfId="0" applyNumberFormat="1" applyFont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vertical="center"/>
    </xf>
    <xf numFmtId="176" fontId="6" fillId="0" borderId="107" xfId="0" applyNumberFormat="1" applyFont="1" applyBorder="1" applyAlignment="1">
      <alignment vertical="center"/>
    </xf>
    <xf numFmtId="176" fontId="6" fillId="0" borderId="5" xfId="0" applyNumberFormat="1" applyFont="1" applyBorder="1" applyAlignment="1">
      <alignment vertical="center"/>
    </xf>
    <xf numFmtId="176" fontId="7" fillId="3" borderId="109" xfId="0" applyNumberFormat="1" applyFont="1" applyFill="1" applyBorder="1" applyAlignment="1">
      <alignment vertical="center"/>
    </xf>
    <xf numFmtId="176" fontId="7" fillId="3" borderId="14" xfId="0" applyNumberFormat="1" applyFont="1" applyFill="1" applyBorder="1" applyAlignment="1">
      <alignment vertical="center"/>
    </xf>
    <xf numFmtId="177" fontId="11" fillId="3" borderId="48" xfId="0" applyNumberFormat="1" applyFont="1" applyFill="1" applyBorder="1" applyAlignment="1">
      <alignment vertical="center"/>
    </xf>
    <xf numFmtId="179" fontId="11" fillId="3" borderId="48" xfId="1" applyNumberFormat="1" applyFont="1" applyFill="1" applyBorder="1" applyAlignment="1">
      <alignment vertical="center"/>
    </xf>
    <xf numFmtId="0" fontId="27" fillId="4" borderId="29" xfId="0" applyFont="1" applyFill="1" applyBorder="1" applyAlignment="1">
      <alignment horizontal="right" vertical="center"/>
    </xf>
    <xf numFmtId="177" fontId="25" fillId="4" borderId="99" xfId="0" applyNumberFormat="1" applyFont="1" applyFill="1" applyBorder="1" applyAlignment="1">
      <alignment vertical="center"/>
    </xf>
    <xf numFmtId="177" fontId="25" fillId="4" borderId="34" xfId="0" applyNumberFormat="1" applyFont="1" applyFill="1" applyBorder="1" applyAlignment="1">
      <alignment vertical="center"/>
    </xf>
    <xf numFmtId="0" fontId="27" fillId="4" borderId="76" xfId="0" applyFont="1" applyFill="1" applyBorder="1" applyAlignment="1">
      <alignment horizontal="right" vertical="center"/>
    </xf>
    <xf numFmtId="176" fontId="6" fillId="4" borderId="84" xfId="0" applyNumberFormat="1" applyFont="1" applyFill="1" applyBorder="1" applyAlignment="1">
      <alignment vertical="center"/>
    </xf>
    <xf numFmtId="176" fontId="6" fillId="4" borderId="85" xfId="0" applyNumberFormat="1" applyFont="1" applyFill="1" applyBorder="1" applyAlignment="1">
      <alignment vertical="center"/>
    </xf>
    <xf numFmtId="176" fontId="6" fillId="4" borderId="96" xfId="0" applyNumberFormat="1" applyFont="1" applyFill="1" applyBorder="1" applyAlignment="1">
      <alignment vertical="center"/>
    </xf>
    <xf numFmtId="177" fontId="25" fillId="4" borderId="58" xfId="0" applyNumberFormat="1" applyFont="1" applyFill="1" applyBorder="1" applyAlignment="1">
      <alignment vertical="center"/>
    </xf>
    <xf numFmtId="177" fontId="11" fillId="3" borderId="34" xfId="0" applyNumberFormat="1" applyFont="1" applyFill="1" applyBorder="1" applyAlignment="1">
      <alignment vertical="center"/>
    </xf>
    <xf numFmtId="180" fontId="7" fillId="0" borderId="0" xfId="2" applyNumberFormat="1" applyFont="1">
      <alignment vertical="center"/>
    </xf>
    <xf numFmtId="0" fontId="22" fillId="3" borderId="135" xfId="0" applyFont="1" applyFill="1" applyBorder="1" applyAlignment="1">
      <alignment horizontal="right" vertical="center"/>
    </xf>
    <xf numFmtId="177" fontId="11" fillId="3" borderId="58" xfId="0" applyNumberFormat="1" applyFont="1" applyFill="1" applyBorder="1" applyAlignment="1">
      <alignment vertical="center"/>
    </xf>
    <xf numFmtId="38" fontId="7" fillId="3" borderId="95" xfId="1" applyFont="1" applyFill="1" applyBorder="1" applyAlignment="1">
      <alignment vertical="center"/>
    </xf>
    <xf numFmtId="38" fontId="7" fillId="3" borderId="62" xfId="1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176" fontId="21" fillId="0" borderId="0" xfId="0" applyNumberFormat="1" applyFont="1" applyFill="1" applyBorder="1" applyAlignment="1">
      <alignment vertical="center"/>
    </xf>
    <xf numFmtId="176" fontId="15" fillId="0" borderId="104" xfId="0" applyNumberFormat="1" applyFont="1" applyBorder="1" applyAlignment="1">
      <alignment horizontal="center" vertical="center"/>
    </xf>
    <xf numFmtId="176" fontId="15" fillId="0" borderId="38" xfId="0" applyNumberFormat="1" applyFont="1" applyBorder="1" applyAlignment="1">
      <alignment horizontal="center" vertical="center"/>
    </xf>
    <xf numFmtId="176" fontId="15" fillId="0" borderId="39" xfId="0" applyNumberFormat="1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38" fontId="15" fillId="0" borderId="138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38" fontId="15" fillId="0" borderId="54" xfId="1" applyFont="1" applyBorder="1" applyAlignment="1">
      <alignment vertical="center"/>
    </xf>
    <xf numFmtId="38" fontId="15" fillId="3" borderId="14" xfId="1" applyFont="1" applyFill="1" applyBorder="1" applyAlignment="1">
      <alignment vertical="center"/>
    </xf>
    <xf numFmtId="38" fontId="31" fillId="3" borderId="15" xfId="1" applyFont="1" applyFill="1" applyBorder="1" applyAlignment="1">
      <alignment horizontal="center" vertical="center" shrinkToFit="1"/>
    </xf>
    <xf numFmtId="38" fontId="20" fillId="3" borderId="61" xfId="1" applyFont="1" applyFill="1" applyBorder="1" applyAlignment="1">
      <alignment vertical="center"/>
    </xf>
    <xf numFmtId="177" fontId="15" fillId="0" borderId="143" xfId="0" applyNumberFormat="1" applyFont="1" applyBorder="1" applyAlignment="1">
      <alignment vertical="center"/>
    </xf>
    <xf numFmtId="177" fontId="15" fillId="0" borderId="144" xfId="0" applyNumberFormat="1" applyFont="1" applyBorder="1" applyAlignment="1">
      <alignment vertical="center"/>
    </xf>
    <xf numFmtId="177" fontId="15" fillId="0" borderId="145" xfId="0" applyNumberFormat="1" applyFont="1" applyBorder="1" applyAlignment="1">
      <alignment vertical="center"/>
    </xf>
    <xf numFmtId="177" fontId="15" fillId="0" borderId="146" xfId="0" applyNumberFormat="1" applyFont="1" applyBorder="1" applyAlignment="1">
      <alignment vertical="center"/>
    </xf>
    <xf numFmtId="0" fontId="9" fillId="0" borderId="0" xfId="0" applyFont="1" applyAlignment="1"/>
    <xf numFmtId="177" fontId="33" fillId="3" borderId="120" xfId="1" applyNumberFormat="1" applyFont="1" applyFill="1" applyBorder="1" applyAlignment="1">
      <alignment vertical="center"/>
    </xf>
    <xf numFmtId="177" fontId="33" fillId="3" borderId="91" xfId="1" applyNumberFormat="1" applyFont="1" applyFill="1" applyBorder="1" applyAlignment="1">
      <alignment vertical="center"/>
    </xf>
    <xf numFmtId="177" fontId="33" fillId="3" borderId="121" xfId="1" applyNumberFormat="1" applyFont="1" applyFill="1" applyBorder="1" applyAlignment="1">
      <alignment vertical="center"/>
    </xf>
    <xf numFmtId="177" fontId="34" fillId="3" borderId="121" xfId="1" applyNumberFormat="1" applyFont="1" applyFill="1" applyBorder="1" applyAlignment="1">
      <alignment horizontal="center" vertical="center" shrinkToFit="1"/>
    </xf>
    <xf numFmtId="179" fontId="35" fillId="3" borderId="99" xfId="1" applyNumberFormat="1" applyFont="1" applyFill="1" applyBorder="1" applyAlignment="1">
      <alignment vertical="center"/>
    </xf>
    <xf numFmtId="177" fontId="35" fillId="0" borderId="67" xfId="0" applyNumberFormat="1" applyFont="1" applyBorder="1" applyAlignment="1">
      <alignment horizontal="right" vertical="center"/>
    </xf>
    <xf numFmtId="177" fontId="35" fillId="0" borderId="56" xfId="0" applyNumberFormat="1" applyFont="1" applyBorder="1" applyAlignment="1">
      <alignment horizontal="right" vertical="center"/>
    </xf>
    <xf numFmtId="177" fontId="36" fillId="0" borderId="69" xfId="0" applyNumberFormat="1" applyFont="1" applyBorder="1" applyAlignment="1">
      <alignment vertical="center" shrinkToFit="1"/>
    </xf>
    <xf numFmtId="177" fontId="35" fillId="0" borderId="57" xfId="0" applyNumberFormat="1" applyFont="1" applyBorder="1">
      <alignment vertical="center"/>
    </xf>
    <xf numFmtId="177" fontId="33" fillId="0" borderId="57" xfId="0" applyNumberFormat="1" applyFont="1" applyBorder="1">
      <alignment vertical="center"/>
    </xf>
    <xf numFmtId="177" fontId="33" fillId="0" borderId="55" xfId="0" applyNumberFormat="1" applyFont="1" applyBorder="1" applyAlignment="1">
      <alignment horizontal="right" vertical="center"/>
    </xf>
    <xf numFmtId="177" fontId="33" fillId="0" borderId="56" xfId="0" applyNumberFormat="1" applyFont="1" applyBorder="1" applyAlignment="1">
      <alignment horizontal="right" vertical="center"/>
    </xf>
    <xf numFmtId="177" fontId="33" fillId="0" borderId="56" xfId="0" applyNumberFormat="1" applyFont="1" applyBorder="1">
      <alignment vertical="center"/>
    </xf>
    <xf numFmtId="177" fontId="33" fillId="0" borderId="52" xfId="0" applyNumberFormat="1" applyFont="1" applyBorder="1">
      <alignment vertical="center"/>
    </xf>
    <xf numFmtId="38" fontId="33" fillId="3" borderId="120" xfId="1" applyFont="1" applyFill="1" applyBorder="1" applyAlignment="1">
      <alignment vertical="center"/>
    </xf>
    <xf numFmtId="38" fontId="33" fillId="3" borderId="91" xfId="1" applyFont="1" applyFill="1" applyBorder="1" applyAlignment="1">
      <alignment vertical="center"/>
    </xf>
    <xf numFmtId="0" fontId="37" fillId="0" borderId="0" xfId="0" applyFont="1" applyAlignment="1"/>
    <xf numFmtId="0" fontId="12" fillId="0" borderId="0" xfId="0" applyFont="1" applyAlignment="1">
      <alignment vertical="center"/>
    </xf>
    <xf numFmtId="177" fontId="12" fillId="0" borderId="0" xfId="0" applyNumberFormat="1" applyFont="1" applyAlignment="1">
      <alignment vertical="center"/>
    </xf>
    <xf numFmtId="0" fontId="14" fillId="0" borderId="37" xfId="0" applyFont="1" applyBorder="1" applyAlignment="1">
      <alignment horizontal="center" vertical="center"/>
    </xf>
    <xf numFmtId="177" fontId="14" fillId="0" borderId="105" xfId="0" applyNumberFormat="1" applyFont="1" applyBorder="1" applyAlignment="1">
      <alignment horizontal="center" vertical="center"/>
    </xf>
    <xf numFmtId="0" fontId="38" fillId="0" borderId="0" xfId="0" applyFont="1" applyBorder="1" applyAlignment="1"/>
    <xf numFmtId="176" fontId="39" fillId="0" borderId="93" xfId="0" applyNumberFormat="1" applyFont="1" applyBorder="1" applyAlignment="1">
      <alignment horizontal="right" vertical="center"/>
    </xf>
    <xf numFmtId="177" fontId="39" fillId="0" borderId="106" xfId="0" applyNumberFormat="1" applyFont="1" applyBorder="1" applyAlignment="1">
      <alignment horizontal="right" vertical="center"/>
    </xf>
    <xf numFmtId="176" fontId="40" fillId="3" borderId="93" xfId="0" applyNumberFormat="1" applyFont="1" applyFill="1" applyBorder="1" applyAlignment="1">
      <alignment horizontal="right" vertical="center"/>
    </xf>
    <xf numFmtId="176" fontId="37" fillId="0" borderId="0" xfId="0" applyNumberFormat="1" applyFont="1" applyAlignment="1"/>
    <xf numFmtId="176" fontId="31" fillId="3" borderId="93" xfId="0" applyNumberFormat="1" applyFont="1" applyFill="1" applyBorder="1" applyAlignment="1">
      <alignment horizontal="right" vertical="center"/>
    </xf>
    <xf numFmtId="177" fontId="31" fillId="0" borderId="106" xfId="0" applyNumberFormat="1" applyFont="1" applyBorder="1" applyAlignment="1">
      <alignment horizontal="right" vertical="center"/>
    </xf>
    <xf numFmtId="176" fontId="14" fillId="3" borderId="8" xfId="0" applyNumberFormat="1" applyFont="1" applyFill="1" applyBorder="1" applyAlignment="1">
      <alignment horizontal="right" vertical="center"/>
    </xf>
    <xf numFmtId="176" fontId="39" fillId="3" borderId="93" xfId="0" applyNumberFormat="1" applyFont="1" applyFill="1" applyBorder="1" applyAlignment="1">
      <alignment horizontal="right" vertical="center"/>
    </xf>
    <xf numFmtId="177" fontId="39" fillId="0" borderId="108" xfId="0" applyNumberFormat="1" applyFont="1" applyBorder="1" applyAlignment="1">
      <alignment horizontal="right" vertical="center"/>
    </xf>
    <xf numFmtId="176" fontId="14" fillId="3" borderId="26" xfId="0" applyNumberFormat="1" applyFont="1" applyFill="1" applyBorder="1" applyAlignment="1">
      <alignment vertical="center"/>
    </xf>
    <xf numFmtId="177" fontId="31" fillId="3" borderId="110" xfId="0" applyNumberFormat="1" applyFont="1" applyFill="1" applyBorder="1" applyAlignment="1">
      <alignment horizontal="right" vertical="center"/>
    </xf>
    <xf numFmtId="176" fontId="39" fillId="0" borderId="114" xfId="0" applyNumberFormat="1" applyFont="1" applyBorder="1" applyAlignment="1">
      <alignment horizontal="right" vertical="center"/>
    </xf>
    <xf numFmtId="177" fontId="31" fillId="0" borderId="115" xfId="0" applyNumberFormat="1" applyFont="1" applyBorder="1" applyAlignment="1">
      <alignment horizontal="right" vertical="center"/>
    </xf>
    <xf numFmtId="176" fontId="31" fillId="3" borderId="27" xfId="0" applyNumberFormat="1" applyFont="1" applyFill="1" applyBorder="1" applyAlignment="1">
      <alignment horizontal="right" vertical="center"/>
    </xf>
    <xf numFmtId="177" fontId="14" fillId="0" borderId="117" xfId="0" applyNumberFormat="1" applyFont="1" applyBorder="1" applyAlignment="1">
      <alignment horizontal="right" vertical="center"/>
    </xf>
    <xf numFmtId="176" fontId="40" fillId="3" borderId="26" xfId="0" applyNumberFormat="1" applyFont="1" applyFill="1" applyBorder="1" applyAlignment="1">
      <alignment vertical="center"/>
    </xf>
    <xf numFmtId="177" fontId="40" fillId="0" borderId="110" xfId="0" applyNumberFormat="1" applyFont="1" applyBorder="1" applyAlignment="1">
      <alignment horizontal="right" vertical="center"/>
    </xf>
    <xf numFmtId="176" fontId="14" fillId="3" borderId="48" xfId="0" applyNumberFormat="1" applyFont="1" applyFill="1" applyBorder="1" applyAlignment="1">
      <alignment vertical="center"/>
    </xf>
    <xf numFmtId="177" fontId="31" fillId="3" borderId="122" xfId="0" applyNumberFormat="1" applyFont="1" applyFill="1" applyBorder="1" applyAlignment="1">
      <alignment horizontal="right" vertical="center"/>
    </xf>
    <xf numFmtId="176" fontId="14" fillId="3" borderId="129" xfId="0" applyNumberFormat="1" applyFont="1" applyFill="1" applyBorder="1" applyAlignment="1">
      <alignment vertical="center"/>
    </xf>
    <xf numFmtId="177" fontId="31" fillId="3" borderId="130" xfId="0" applyNumberFormat="1" applyFont="1" applyFill="1" applyBorder="1" applyAlignment="1">
      <alignment horizontal="right" vertical="center"/>
    </xf>
    <xf numFmtId="176" fontId="14" fillId="3" borderId="0" xfId="0" applyNumberFormat="1" applyFont="1" applyFill="1" applyBorder="1" applyAlignment="1">
      <alignment vertical="center"/>
    </xf>
    <xf numFmtId="177" fontId="31" fillId="3" borderId="0" xfId="0" applyNumberFormat="1" applyFont="1" applyFill="1" applyBorder="1" applyAlignment="1">
      <alignment horizontal="right" vertical="center"/>
    </xf>
    <xf numFmtId="176" fontId="31" fillId="3" borderId="0" xfId="0" applyNumberFormat="1" applyFont="1" applyFill="1" applyBorder="1" applyAlignment="1">
      <alignment horizontal="right" vertical="center"/>
    </xf>
    <xf numFmtId="0" fontId="38" fillId="0" borderId="0" xfId="0" applyFont="1" applyFill="1" applyBorder="1" applyAlignment="1"/>
    <xf numFmtId="0" fontId="37" fillId="0" borderId="0" xfId="0" applyFont="1" applyFill="1" applyAlignment="1"/>
    <xf numFmtId="176" fontId="31" fillId="0" borderId="0" xfId="0" applyNumberFormat="1" applyFont="1" applyFill="1" applyBorder="1" applyAlignment="1">
      <alignment horizontal="right" vertical="center"/>
    </xf>
    <xf numFmtId="177" fontId="31" fillId="0" borderId="0" xfId="0" applyNumberFormat="1" applyFont="1" applyFill="1" applyBorder="1" applyAlignment="1">
      <alignment horizontal="right" vertical="center"/>
    </xf>
    <xf numFmtId="176" fontId="31" fillId="0" borderId="114" xfId="0" applyNumberFormat="1" applyFont="1" applyBorder="1" applyAlignment="1">
      <alignment horizontal="right" vertical="center"/>
    </xf>
    <xf numFmtId="176" fontId="31" fillId="0" borderId="93" xfId="0" applyNumberFormat="1" applyFont="1" applyBorder="1" applyAlignment="1">
      <alignment horizontal="right" vertical="center"/>
    </xf>
    <xf numFmtId="176" fontId="31" fillId="0" borderId="103" xfId="0" applyNumberFormat="1" applyFont="1" applyBorder="1" applyAlignment="1">
      <alignment horizontal="right" vertical="center"/>
    </xf>
    <xf numFmtId="176" fontId="14" fillId="3" borderId="26" xfId="0" applyNumberFormat="1" applyFont="1" applyFill="1" applyBorder="1" applyAlignment="1">
      <alignment horizontal="right" vertical="center"/>
    </xf>
    <xf numFmtId="177" fontId="14" fillId="3" borderId="110" xfId="0" applyNumberFormat="1" applyFont="1" applyFill="1" applyBorder="1" applyAlignment="1">
      <alignment horizontal="right" vertical="center"/>
    </xf>
    <xf numFmtId="176" fontId="12" fillId="0" borderId="0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Border="1" applyAlignment="1">
      <alignment horizontal="right" vertical="center"/>
    </xf>
    <xf numFmtId="0" fontId="37" fillId="0" borderId="0" xfId="0" applyFont="1" applyBorder="1" applyAlignment="1"/>
    <xf numFmtId="38" fontId="14" fillId="0" borderId="139" xfId="1" applyFont="1" applyBorder="1" applyAlignment="1">
      <alignment horizontal="right" vertical="center"/>
    </xf>
    <xf numFmtId="177" fontId="14" fillId="0" borderId="140" xfId="0" applyNumberFormat="1" applyFont="1" applyBorder="1" applyAlignment="1">
      <alignment horizontal="right" vertical="center"/>
    </xf>
    <xf numFmtId="38" fontId="14" fillId="0" borderId="20" xfId="1" applyFont="1" applyBorder="1" applyAlignment="1">
      <alignment horizontal="center" vertical="center"/>
    </xf>
    <xf numFmtId="177" fontId="14" fillId="0" borderId="110" xfId="0" applyNumberFormat="1" applyFont="1" applyBorder="1" applyAlignment="1">
      <alignment horizontal="center" vertical="center"/>
    </xf>
    <xf numFmtId="176" fontId="14" fillId="0" borderId="147" xfId="0" applyNumberFormat="1" applyFont="1" applyBorder="1" applyAlignment="1">
      <alignment horizontal="center" vertical="center"/>
    </xf>
    <xf numFmtId="177" fontId="14" fillId="0" borderId="148" xfId="0" applyNumberFormat="1" applyFont="1" applyBorder="1" applyAlignment="1">
      <alignment horizontal="center" vertical="center"/>
    </xf>
    <xf numFmtId="0" fontId="41" fillId="0" borderId="0" xfId="0" applyFont="1" applyBorder="1" applyAlignment="1"/>
    <xf numFmtId="0" fontId="41" fillId="0" borderId="0" xfId="0" applyFont="1" applyAlignment="1"/>
    <xf numFmtId="176" fontId="42" fillId="0" borderId="23" xfId="0" applyNumberFormat="1" applyFont="1" applyBorder="1" applyAlignment="1">
      <alignment vertical="center"/>
    </xf>
    <xf numFmtId="176" fontId="42" fillId="0" borderId="47" xfId="0" applyNumberFormat="1" applyFont="1" applyBorder="1" applyAlignment="1">
      <alignment vertical="center"/>
    </xf>
    <xf numFmtId="176" fontId="42" fillId="0" borderId="9" xfId="0" applyNumberFormat="1" applyFont="1" applyBorder="1" applyAlignment="1">
      <alignment vertical="center"/>
    </xf>
    <xf numFmtId="176" fontId="42" fillId="0" borderId="10" xfId="0" applyNumberFormat="1" applyFont="1" applyBorder="1" applyAlignment="1">
      <alignment vertical="center"/>
    </xf>
    <xf numFmtId="176" fontId="43" fillId="3" borderId="15" xfId="0" applyNumberFormat="1" applyFont="1" applyFill="1" applyBorder="1" applyAlignment="1">
      <alignment vertical="center"/>
    </xf>
    <xf numFmtId="176" fontId="44" fillId="3" borderId="62" xfId="0" applyNumberFormat="1" applyFont="1" applyFill="1" applyBorder="1" applyAlignment="1">
      <alignment vertical="center"/>
    </xf>
    <xf numFmtId="179" fontId="45" fillId="3" borderId="121" xfId="1" applyNumberFormat="1" applyFont="1" applyFill="1" applyBorder="1" applyAlignment="1">
      <alignment vertical="center"/>
    </xf>
    <xf numFmtId="179" fontId="46" fillId="3" borderId="99" xfId="1" applyNumberFormat="1" applyFont="1" applyFill="1" applyBorder="1" applyAlignment="1">
      <alignment vertical="center"/>
    </xf>
    <xf numFmtId="179" fontId="47" fillId="3" borderId="126" xfId="1" applyNumberFormat="1" applyFont="1" applyFill="1" applyBorder="1" applyAlignment="1">
      <alignment vertical="center"/>
    </xf>
    <xf numFmtId="179" fontId="47" fillId="3" borderId="127" xfId="1" applyNumberFormat="1" applyFont="1" applyFill="1" applyBorder="1" applyAlignment="1">
      <alignment vertical="center"/>
    </xf>
    <xf numFmtId="176" fontId="25" fillId="0" borderId="13" xfId="0" applyNumberFormat="1" applyFont="1" applyFill="1" applyBorder="1" applyAlignment="1">
      <alignment vertical="center"/>
    </xf>
    <xf numFmtId="176" fontId="25" fillId="0" borderId="1" xfId="0" applyNumberFormat="1" applyFont="1" applyFill="1" applyBorder="1" applyAlignment="1">
      <alignment vertical="center"/>
    </xf>
    <xf numFmtId="176" fontId="25" fillId="0" borderId="5" xfId="0" applyNumberFormat="1" applyFont="1" applyFill="1" applyBorder="1" applyAlignment="1">
      <alignment vertical="center"/>
    </xf>
    <xf numFmtId="179" fontId="33" fillId="3" borderId="91" xfId="1" applyNumberFormat="1" applyFont="1" applyFill="1" applyBorder="1" applyAlignment="1">
      <alignment vertical="center"/>
    </xf>
    <xf numFmtId="176" fontId="19" fillId="0" borderId="8" xfId="0" applyNumberFormat="1" applyFont="1" applyBorder="1">
      <alignment vertical="center"/>
    </xf>
    <xf numFmtId="176" fontId="19" fillId="0" borderId="1" xfId="0" applyNumberFormat="1" applyFont="1" applyBorder="1">
      <alignment vertical="center"/>
    </xf>
    <xf numFmtId="176" fontId="19" fillId="0" borderId="9" xfId="0" applyNumberFormat="1" applyFont="1" applyBorder="1">
      <alignment vertical="center"/>
    </xf>
    <xf numFmtId="176" fontId="19" fillId="0" borderId="9" xfId="0" applyNumberFormat="1" applyFont="1" applyBorder="1" applyAlignment="1">
      <alignment horizontal="right" vertical="center"/>
    </xf>
    <xf numFmtId="176" fontId="19" fillId="0" borderId="34" xfId="0" applyNumberFormat="1" applyFont="1" applyBorder="1">
      <alignment vertical="center"/>
    </xf>
    <xf numFmtId="176" fontId="19" fillId="0" borderId="20" xfId="0" applyNumberFormat="1" applyFont="1" applyBorder="1" applyAlignment="1">
      <alignment horizontal="right" vertical="center"/>
    </xf>
    <xf numFmtId="176" fontId="19" fillId="0" borderId="26" xfId="0" applyNumberFormat="1" applyFont="1" applyBorder="1" applyAlignment="1">
      <alignment horizontal="right" vertical="center"/>
    </xf>
    <xf numFmtId="176" fontId="19" fillId="0" borderId="61" xfId="0" applyNumberFormat="1" applyFont="1" applyBorder="1" applyAlignment="1">
      <alignment horizontal="right" vertical="center"/>
    </xf>
    <xf numFmtId="177" fontId="19" fillId="0" borderId="27" xfId="0" applyNumberFormat="1" applyFont="1" applyBorder="1" applyAlignment="1">
      <alignment horizontal="right" vertical="center"/>
    </xf>
    <xf numFmtId="177" fontId="19" fillId="0" borderId="64" xfId="0" applyNumberFormat="1" applyFont="1" applyBorder="1" applyAlignment="1">
      <alignment horizontal="right" vertical="center"/>
    </xf>
    <xf numFmtId="177" fontId="19" fillId="0" borderId="62" xfId="0" applyNumberFormat="1" applyFont="1" applyBorder="1" applyAlignment="1">
      <alignment horizontal="right" vertical="center"/>
    </xf>
    <xf numFmtId="177" fontId="19" fillId="0" borderId="3" xfId="0" applyNumberFormat="1" applyFont="1" applyBorder="1" applyAlignment="1">
      <alignment horizontal="right" vertical="center"/>
    </xf>
    <xf numFmtId="177" fontId="19" fillId="0" borderId="1" xfId="0" applyNumberFormat="1" applyFont="1" applyBorder="1" applyAlignment="1">
      <alignment horizontal="right" vertical="center"/>
    </xf>
    <xf numFmtId="177" fontId="19" fillId="0" borderId="9" xfId="0" applyNumberFormat="1" applyFont="1" applyBorder="1" applyAlignment="1">
      <alignment horizontal="right" vertical="center"/>
    </xf>
    <xf numFmtId="177" fontId="19" fillId="0" borderId="34" xfId="0" applyNumberFormat="1" applyFont="1" applyBorder="1">
      <alignment vertical="center"/>
    </xf>
    <xf numFmtId="177" fontId="19" fillId="0" borderId="7" xfId="0" applyNumberFormat="1" applyFont="1" applyBorder="1">
      <alignment vertical="center"/>
    </xf>
    <xf numFmtId="177" fontId="19" fillId="0" borderId="1" xfId="0" applyNumberFormat="1" applyFont="1" applyBorder="1">
      <alignment vertical="center"/>
    </xf>
    <xf numFmtId="177" fontId="19" fillId="0" borderId="9" xfId="0" applyNumberFormat="1" applyFont="1" applyBorder="1">
      <alignment vertical="center"/>
    </xf>
    <xf numFmtId="177" fontId="17" fillId="0" borderId="7" xfId="0" applyNumberFormat="1" applyFont="1" applyBorder="1">
      <alignment vertical="center"/>
    </xf>
    <xf numFmtId="177" fontId="17" fillId="0" borderId="1" xfId="0" applyNumberFormat="1" applyFont="1" applyBorder="1">
      <alignment vertical="center"/>
    </xf>
    <xf numFmtId="177" fontId="17" fillId="0" borderId="9" xfId="0" applyNumberFormat="1" applyFont="1" applyBorder="1">
      <alignment vertical="center"/>
    </xf>
    <xf numFmtId="177" fontId="17" fillId="0" borderId="9" xfId="0" applyNumberFormat="1" applyFont="1" applyBorder="1" applyAlignment="1">
      <alignment horizontal="right" vertical="center"/>
    </xf>
    <xf numFmtId="177" fontId="17" fillId="0" borderId="34" xfId="0" applyNumberFormat="1" applyFont="1" applyBorder="1">
      <alignment vertical="center"/>
    </xf>
    <xf numFmtId="177" fontId="11" fillId="0" borderId="7" xfId="0" applyNumberFormat="1" applyFont="1" applyBorder="1">
      <alignment vertical="center"/>
    </xf>
    <xf numFmtId="177" fontId="11" fillId="0" borderId="1" xfId="0" applyNumberFormat="1" applyFont="1" applyBorder="1">
      <alignment vertical="center"/>
    </xf>
    <xf numFmtId="177" fontId="11" fillId="0" borderId="9" xfId="0" applyNumberFormat="1" applyFont="1" applyBorder="1">
      <alignment vertical="center"/>
    </xf>
    <xf numFmtId="177" fontId="11" fillId="0" borderId="9" xfId="0" applyNumberFormat="1" applyFont="1" applyBorder="1" applyAlignment="1">
      <alignment horizontal="right" vertical="center"/>
    </xf>
    <xf numFmtId="177" fontId="11" fillId="0" borderId="34" xfId="0" applyNumberFormat="1" applyFont="1" applyBorder="1">
      <alignment vertical="center"/>
    </xf>
    <xf numFmtId="177" fontId="11" fillId="0" borderId="21" xfId="0" applyNumberFormat="1" applyFont="1" applyBorder="1">
      <alignment vertical="center"/>
    </xf>
    <xf numFmtId="177" fontId="11" fillId="0" borderId="5" xfId="0" applyNumberFormat="1" applyFont="1" applyBorder="1">
      <alignment vertical="center"/>
    </xf>
    <xf numFmtId="177" fontId="11" fillId="0" borderId="54" xfId="0" applyNumberFormat="1" applyFont="1" applyBorder="1">
      <alignment vertical="center"/>
    </xf>
    <xf numFmtId="177" fontId="17" fillId="0" borderId="24" xfId="0" applyNumberFormat="1" applyFont="1" applyBorder="1">
      <alignment vertical="center"/>
    </xf>
    <xf numFmtId="177" fontId="17" fillId="0" borderId="14" xfId="0" applyNumberFormat="1" applyFont="1" applyBorder="1">
      <alignment vertical="center"/>
    </xf>
    <xf numFmtId="177" fontId="17" fillId="0" borderId="15" xfId="0" applyNumberFormat="1" applyFont="1" applyBorder="1">
      <alignment vertical="center"/>
    </xf>
    <xf numFmtId="177" fontId="17" fillId="0" borderId="15" xfId="0" applyNumberFormat="1" applyFont="1" applyBorder="1" applyAlignment="1">
      <alignment horizontal="right" vertical="center"/>
    </xf>
    <xf numFmtId="177" fontId="17" fillId="0" borderId="61" xfId="0" applyNumberFormat="1" applyFont="1" applyBorder="1">
      <alignment vertical="center"/>
    </xf>
    <xf numFmtId="177" fontId="17" fillId="0" borderId="24" xfId="0" applyNumberFormat="1" applyFont="1" applyBorder="1" applyAlignment="1">
      <alignment horizontal="right" vertical="center"/>
    </xf>
    <xf numFmtId="177" fontId="17" fillId="0" borderId="14" xfId="0" applyNumberFormat="1" applyFont="1" applyBorder="1" applyAlignment="1">
      <alignment horizontal="right" vertical="center"/>
    </xf>
    <xf numFmtId="177" fontId="17" fillId="0" borderId="31" xfId="0" applyNumberFormat="1" applyFont="1" applyBorder="1" applyAlignment="1">
      <alignment horizontal="right" vertical="center"/>
    </xf>
    <xf numFmtId="177" fontId="17" fillId="0" borderId="63" xfId="0" applyNumberFormat="1" applyFont="1" applyBorder="1" applyAlignment="1">
      <alignment horizontal="right" vertical="center"/>
    </xf>
    <xf numFmtId="177" fontId="17" fillId="0" borderId="64" xfId="0" applyNumberFormat="1" applyFont="1" applyBorder="1" applyAlignment="1">
      <alignment horizontal="right" vertical="center"/>
    </xf>
    <xf numFmtId="177" fontId="17" fillId="0" borderId="60" xfId="0" applyNumberFormat="1" applyFont="1" applyBorder="1">
      <alignment vertical="center"/>
    </xf>
    <xf numFmtId="177" fontId="14" fillId="3" borderId="69" xfId="0" applyNumberFormat="1" applyFont="1" applyFill="1" applyBorder="1" applyAlignment="1">
      <alignment horizontal="center" vertical="center" shrinkToFit="1"/>
    </xf>
    <xf numFmtId="176" fontId="10" fillId="3" borderId="23" xfId="0" applyNumberFormat="1" applyFont="1" applyFill="1" applyBorder="1">
      <alignment vertical="center"/>
    </xf>
    <xf numFmtId="176" fontId="10" fillId="3" borderId="9" xfId="0" applyNumberFormat="1" applyFont="1" applyFill="1" applyBorder="1">
      <alignment vertical="center"/>
    </xf>
    <xf numFmtId="176" fontId="10" fillId="3" borderId="10" xfId="0" applyNumberFormat="1" applyFont="1" applyFill="1" applyBorder="1">
      <alignment vertical="center"/>
    </xf>
    <xf numFmtId="177" fontId="10" fillId="0" borderId="149" xfId="0" applyNumberFormat="1" applyFont="1" applyBorder="1">
      <alignment vertical="center"/>
    </xf>
    <xf numFmtId="177" fontId="17" fillId="3" borderId="70" xfId="0" applyNumberFormat="1" applyFont="1" applyFill="1" applyBorder="1" applyAlignment="1">
      <alignment horizontal="right" vertical="center"/>
    </xf>
    <xf numFmtId="177" fontId="17" fillId="3" borderId="64" xfId="0" applyNumberFormat="1" applyFont="1" applyFill="1" applyBorder="1" applyAlignment="1">
      <alignment horizontal="right" vertical="center"/>
    </xf>
    <xf numFmtId="177" fontId="7" fillId="3" borderId="149" xfId="0" applyNumberFormat="1" applyFont="1" applyFill="1" applyBorder="1" applyAlignment="1">
      <alignment horizontal="right" vertical="center"/>
    </xf>
    <xf numFmtId="177" fontId="6" fillId="3" borderId="23" xfId="0" applyNumberFormat="1" applyFont="1" applyFill="1" applyBorder="1">
      <alignment vertical="center"/>
    </xf>
    <xf numFmtId="177" fontId="6" fillId="3" borderId="9" xfId="0" applyNumberFormat="1" applyFont="1" applyFill="1" applyBorder="1">
      <alignment vertical="center"/>
    </xf>
    <xf numFmtId="177" fontId="6" fillId="3" borderId="10" xfId="0" applyNumberFormat="1" applyFont="1" applyFill="1" applyBorder="1">
      <alignment vertical="center"/>
    </xf>
    <xf numFmtId="177" fontId="11" fillId="3" borderId="126" xfId="1" applyNumberFormat="1" applyFont="1" applyFill="1" applyBorder="1" applyAlignment="1">
      <alignment vertical="center"/>
    </xf>
    <xf numFmtId="177" fontId="47" fillId="3" borderId="128" xfId="1" applyNumberFormat="1" applyFont="1" applyFill="1" applyBorder="1" applyAlignment="1">
      <alignment vertical="center"/>
    </xf>
    <xf numFmtId="179" fontId="25" fillId="3" borderId="23" xfId="0" applyNumberFormat="1" applyFont="1" applyFill="1" applyBorder="1" applyAlignment="1">
      <alignment vertical="center"/>
    </xf>
    <xf numFmtId="179" fontId="25" fillId="3" borderId="9" xfId="0" applyNumberFormat="1" applyFont="1" applyFill="1" applyBorder="1" applyAlignment="1">
      <alignment vertical="center"/>
    </xf>
    <xf numFmtId="179" fontId="25" fillId="3" borderId="10" xfId="0" applyNumberFormat="1" applyFont="1" applyFill="1" applyBorder="1" applyAlignment="1">
      <alignment vertical="center"/>
    </xf>
    <xf numFmtId="0" fontId="3" fillId="3" borderId="150" xfId="0" applyFont="1" applyFill="1" applyBorder="1" applyAlignment="1">
      <alignment vertical="center"/>
    </xf>
    <xf numFmtId="0" fontId="3" fillId="3" borderId="135" xfId="0" applyFont="1" applyFill="1" applyBorder="1" applyAlignment="1">
      <alignment horizontal="right" vertical="center"/>
    </xf>
    <xf numFmtId="176" fontId="7" fillId="3" borderId="49" xfId="0" applyNumberFormat="1" applyFont="1" applyFill="1" applyBorder="1" applyAlignment="1">
      <alignment vertical="center"/>
    </xf>
    <xf numFmtId="176" fontId="7" fillId="3" borderId="33" xfId="0" applyNumberFormat="1" applyFont="1" applyFill="1" applyBorder="1" applyAlignment="1">
      <alignment vertical="center"/>
    </xf>
    <xf numFmtId="176" fontId="7" fillId="3" borderId="139" xfId="0" applyNumberFormat="1" applyFont="1" applyFill="1" applyBorder="1" applyAlignment="1">
      <alignment vertical="center"/>
    </xf>
    <xf numFmtId="179" fontId="11" fillId="3" borderId="99" xfId="0" applyNumberFormat="1" applyFont="1" applyFill="1" applyBorder="1" applyAlignment="1">
      <alignment vertical="center"/>
    </xf>
    <xf numFmtId="179" fontId="11" fillId="3" borderId="47" xfId="0" applyNumberFormat="1" applyFont="1" applyFill="1" applyBorder="1" applyAlignment="1">
      <alignment vertical="center"/>
    </xf>
    <xf numFmtId="0" fontId="3" fillId="3" borderId="118" xfId="0" applyFont="1" applyFill="1" applyBorder="1" applyAlignment="1">
      <alignment vertical="center"/>
    </xf>
    <xf numFmtId="0" fontId="3" fillId="3" borderId="119" xfId="0" applyFont="1" applyFill="1" applyBorder="1" applyAlignment="1">
      <alignment horizontal="right" vertical="center"/>
    </xf>
    <xf numFmtId="176" fontId="7" fillId="3" borderId="100" xfId="0" applyNumberFormat="1" applyFont="1" applyFill="1" applyBorder="1" applyAlignment="1">
      <alignment vertical="center"/>
    </xf>
    <xf numFmtId="176" fontId="7" fillId="3" borderId="91" xfId="0" applyNumberFormat="1" applyFont="1" applyFill="1" applyBorder="1" applyAlignment="1">
      <alignment vertical="center"/>
    </xf>
    <xf numFmtId="176" fontId="7" fillId="3" borderId="151" xfId="0" applyNumberFormat="1" applyFont="1" applyFill="1" applyBorder="1" applyAlignment="1">
      <alignment vertical="center"/>
    </xf>
    <xf numFmtId="179" fontId="7" fillId="3" borderId="99" xfId="0" applyNumberFormat="1" applyFont="1" applyFill="1" applyBorder="1" applyAlignment="1">
      <alignment vertical="center"/>
    </xf>
    <xf numFmtId="176" fontId="7" fillId="3" borderId="23" xfId="0" applyNumberFormat="1" applyFont="1" applyFill="1" applyBorder="1" applyAlignment="1">
      <alignment vertical="center"/>
    </xf>
    <xf numFmtId="179" fontId="7" fillId="3" borderId="47" xfId="0" applyNumberFormat="1" applyFont="1" applyFill="1" applyBorder="1" applyAlignment="1">
      <alignment vertical="center"/>
    </xf>
    <xf numFmtId="179" fontId="3" fillId="3" borderId="118" xfId="0" applyNumberFormat="1" applyFont="1" applyFill="1" applyBorder="1" applyAlignment="1">
      <alignment vertical="center"/>
    </xf>
    <xf numFmtId="179" fontId="3" fillId="3" borderId="119" xfId="0" applyNumberFormat="1" applyFont="1" applyFill="1" applyBorder="1" applyAlignment="1">
      <alignment horizontal="right" vertical="center"/>
    </xf>
    <xf numFmtId="179" fontId="7" fillId="3" borderId="100" xfId="0" applyNumberFormat="1" applyFont="1" applyFill="1" applyBorder="1" applyAlignment="1">
      <alignment vertical="center"/>
    </xf>
    <xf numFmtId="179" fontId="7" fillId="3" borderId="91" xfId="0" applyNumberFormat="1" applyFont="1" applyFill="1" applyBorder="1" applyAlignment="1">
      <alignment vertical="center"/>
    </xf>
    <xf numFmtId="179" fontId="7" fillId="3" borderId="48" xfId="0" applyNumberFormat="1" applyFont="1" applyFill="1" applyBorder="1" applyAlignment="1">
      <alignment vertical="center"/>
    </xf>
    <xf numFmtId="179" fontId="3" fillId="3" borderId="112" xfId="0" applyNumberFormat="1" applyFont="1" applyFill="1" applyBorder="1" applyAlignment="1">
      <alignment horizontal="right" vertical="center"/>
    </xf>
    <xf numFmtId="179" fontId="7" fillId="3" borderId="17" xfId="0" applyNumberFormat="1" applyFont="1" applyFill="1" applyBorder="1" applyAlignment="1">
      <alignment vertical="center"/>
    </xf>
    <xf numFmtId="179" fontId="7" fillId="3" borderId="13" xfId="0" applyNumberFormat="1" applyFont="1" applyFill="1" applyBorder="1" applyAlignment="1">
      <alignment vertical="center"/>
    </xf>
    <xf numFmtId="179" fontId="7" fillId="3" borderId="23" xfId="0" applyNumberFormat="1" applyFont="1" applyFill="1" applyBorder="1" applyAlignment="1">
      <alignment vertical="center"/>
    </xf>
    <xf numFmtId="176" fontId="7" fillId="3" borderId="0" xfId="0" applyNumberFormat="1" applyFont="1" applyFill="1" applyBorder="1" applyAlignment="1">
      <alignment vertical="center"/>
    </xf>
    <xf numFmtId="177" fontId="11" fillId="3" borderId="99" xfId="0" applyNumberFormat="1" applyFont="1" applyFill="1" applyBorder="1" applyAlignment="1">
      <alignment vertical="center"/>
    </xf>
    <xf numFmtId="178" fontId="3" fillId="3" borderId="45" xfId="1" applyNumberFormat="1" applyFont="1" applyFill="1" applyBorder="1" applyAlignment="1">
      <alignment vertical="center"/>
    </xf>
    <xf numFmtId="178" fontId="7" fillId="3" borderId="5" xfId="1" applyNumberFormat="1" applyFont="1" applyFill="1" applyBorder="1" applyAlignment="1">
      <alignment vertical="center"/>
    </xf>
    <xf numFmtId="178" fontId="7" fillId="3" borderId="10" xfId="1" applyNumberFormat="1" applyFont="1" applyFill="1" applyBorder="1" applyAlignment="1">
      <alignment vertical="center"/>
    </xf>
    <xf numFmtId="180" fontId="7" fillId="0" borderId="13" xfId="2" applyNumberFormat="1" applyFont="1" applyBorder="1">
      <alignment vertical="center"/>
    </xf>
    <xf numFmtId="177" fontId="11" fillId="3" borderId="47" xfId="0" applyNumberFormat="1" applyFont="1" applyFill="1" applyBorder="1" applyAlignment="1">
      <alignment vertical="center"/>
    </xf>
    <xf numFmtId="178" fontId="3" fillId="3" borderId="111" xfId="1" applyNumberFormat="1" applyFont="1" applyFill="1" applyBorder="1" applyAlignment="1">
      <alignment vertical="center"/>
    </xf>
    <xf numFmtId="178" fontId="7" fillId="3" borderId="13" xfId="1" applyNumberFormat="1" applyFont="1" applyFill="1" applyBorder="1" applyAlignment="1">
      <alignment vertical="center"/>
    </xf>
    <xf numFmtId="178" fontId="7" fillId="3" borderId="23" xfId="1" applyNumberFormat="1" applyFont="1" applyFill="1" applyBorder="1" applyAlignment="1">
      <alignment vertical="center"/>
    </xf>
    <xf numFmtId="178" fontId="7" fillId="3" borderId="47" xfId="1" applyNumberFormat="1" applyFont="1" applyFill="1" applyBorder="1" applyAlignment="1">
      <alignment vertical="center"/>
    </xf>
    <xf numFmtId="178" fontId="3" fillId="3" borderId="93" xfId="1" applyNumberFormat="1" applyFont="1" applyFill="1" applyBorder="1" applyAlignment="1">
      <alignment horizontal="right" vertical="center"/>
    </xf>
    <xf numFmtId="178" fontId="3" fillId="3" borderId="118" xfId="1" applyNumberFormat="1" applyFont="1" applyFill="1" applyBorder="1" applyAlignment="1">
      <alignment vertical="center"/>
    </xf>
    <xf numFmtId="178" fontId="3" fillId="3" borderId="119" xfId="1" applyNumberFormat="1" applyFont="1" applyFill="1" applyBorder="1" applyAlignment="1">
      <alignment horizontal="right" vertical="center"/>
    </xf>
    <xf numFmtId="178" fontId="7" fillId="3" borderId="100" xfId="1" applyNumberFormat="1" applyFont="1" applyFill="1" applyBorder="1" applyAlignment="1">
      <alignment vertical="center"/>
    </xf>
    <xf numFmtId="178" fontId="7" fillId="3" borderId="91" xfId="1" applyNumberFormat="1" applyFont="1" applyFill="1" applyBorder="1" applyAlignment="1">
      <alignment vertical="center"/>
    </xf>
    <xf numFmtId="178" fontId="7" fillId="3" borderId="48" xfId="1" applyNumberFormat="1" applyFont="1" applyFill="1" applyBorder="1" applyAlignment="1">
      <alignment vertical="center"/>
    </xf>
    <xf numFmtId="178" fontId="7" fillId="3" borderId="99" xfId="1" applyNumberFormat="1" applyFont="1" applyFill="1" applyBorder="1" applyAlignment="1">
      <alignment vertical="center"/>
    </xf>
    <xf numFmtId="0" fontId="22" fillId="3" borderId="93" xfId="0" applyFont="1" applyFill="1" applyBorder="1" applyAlignment="1">
      <alignment horizontal="right" vertical="center"/>
    </xf>
    <xf numFmtId="176" fontId="7" fillId="3" borderId="3" xfId="0" applyNumberFormat="1" applyFont="1" applyFill="1" applyBorder="1" applyAlignment="1">
      <alignment vertical="center"/>
    </xf>
    <xf numFmtId="179" fontId="7" fillId="3" borderId="8" xfId="0" applyNumberFormat="1" applyFont="1" applyFill="1" applyBorder="1" applyAlignment="1">
      <alignment vertical="center"/>
    </xf>
    <xf numFmtId="178" fontId="3" fillId="3" borderId="114" xfId="1" applyNumberFormat="1" applyFont="1" applyFill="1" applyBorder="1" applyAlignment="1">
      <alignment horizontal="right" vertical="center"/>
    </xf>
    <xf numFmtId="178" fontId="3" fillId="3" borderId="103" xfId="1" applyNumberFormat="1" applyFont="1" applyFill="1" applyBorder="1" applyAlignment="1">
      <alignment horizontal="right" vertical="center"/>
    </xf>
    <xf numFmtId="178" fontId="3" fillId="3" borderId="96" xfId="1" applyNumberFormat="1" applyFont="1" applyFill="1" applyBorder="1" applyAlignment="1">
      <alignment horizontal="right" vertical="center"/>
    </xf>
    <xf numFmtId="178" fontId="7" fillId="3" borderId="3" xfId="1" applyNumberFormat="1" applyFont="1" applyFill="1" applyBorder="1" applyAlignment="1">
      <alignment vertical="center"/>
    </xf>
    <xf numFmtId="178" fontId="7" fillId="3" borderId="113" xfId="1" applyNumberFormat="1" applyFont="1" applyFill="1" applyBorder="1" applyAlignment="1">
      <alignment vertical="center"/>
    </xf>
    <xf numFmtId="178" fontId="7" fillId="3" borderId="107" xfId="1" applyNumberFormat="1" applyFont="1" applyFill="1" applyBorder="1" applyAlignment="1">
      <alignment vertical="center"/>
    </xf>
    <xf numFmtId="178" fontId="7" fillId="3" borderId="101" xfId="1" applyNumberFormat="1" applyFont="1" applyFill="1" applyBorder="1" applyAlignment="1">
      <alignment vertical="center"/>
    </xf>
    <xf numFmtId="176" fontId="49" fillId="3" borderId="1" xfId="0" applyNumberFormat="1" applyFont="1" applyFill="1" applyBorder="1" applyAlignment="1">
      <alignment vertical="center"/>
    </xf>
    <xf numFmtId="0" fontId="0" fillId="0" borderId="0" xfId="0" applyAlignment="1">
      <alignment vertical="top"/>
    </xf>
    <xf numFmtId="0" fontId="22" fillId="3" borderId="0" xfId="0" applyFont="1" applyFill="1" applyBorder="1" applyAlignment="1">
      <alignment horizontal="center" vertical="top"/>
    </xf>
    <xf numFmtId="177" fontId="11" fillId="3" borderId="0" xfId="0" applyNumberFormat="1" applyFont="1" applyFill="1" applyBorder="1" applyAlignment="1">
      <alignment vertical="top"/>
    </xf>
    <xf numFmtId="181" fontId="11" fillId="3" borderId="0" xfId="0" applyNumberFormat="1" applyFont="1" applyFill="1" applyBorder="1" applyAlignment="1">
      <alignment vertical="top"/>
    </xf>
    <xf numFmtId="177" fontId="31" fillId="3" borderId="0" xfId="0" applyNumberFormat="1" applyFont="1" applyFill="1" applyBorder="1" applyAlignment="1">
      <alignment horizontal="right" vertical="top"/>
    </xf>
    <xf numFmtId="177" fontId="34" fillId="3" borderId="23" xfId="1" applyNumberFormat="1" applyFont="1" applyFill="1" applyBorder="1" applyAlignment="1">
      <alignment horizontal="center" vertical="center" shrinkToFit="1"/>
    </xf>
    <xf numFmtId="177" fontId="11" fillId="3" borderId="154" xfId="0" applyNumberFormat="1" applyFont="1" applyFill="1" applyBorder="1" applyAlignment="1">
      <alignment vertical="top"/>
    </xf>
    <xf numFmtId="177" fontId="11" fillId="3" borderId="144" xfId="0" applyNumberFormat="1" applyFont="1" applyFill="1" applyBorder="1" applyAlignment="1">
      <alignment vertical="top"/>
    </xf>
    <xf numFmtId="177" fontId="11" fillId="3" borderId="145" xfId="0" applyNumberFormat="1" applyFont="1" applyFill="1" applyBorder="1" applyAlignment="1">
      <alignment vertical="top"/>
    </xf>
    <xf numFmtId="177" fontId="34" fillId="3" borderId="17" xfId="1" applyNumberFormat="1" applyFont="1" applyFill="1" applyBorder="1" applyAlignment="1">
      <alignment vertical="center"/>
    </xf>
    <xf numFmtId="177" fontId="34" fillId="3" borderId="13" xfId="1" applyNumberFormat="1" applyFont="1" applyFill="1" applyBorder="1" applyAlignment="1">
      <alignment vertical="center"/>
    </xf>
    <xf numFmtId="177" fontId="34" fillId="3" borderId="23" xfId="1" applyNumberFormat="1" applyFont="1" applyFill="1" applyBorder="1" applyAlignment="1">
      <alignment vertical="center"/>
    </xf>
    <xf numFmtId="177" fontId="34" fillId="3" borderId="21" xfId="1" applyNumberFormat="1" applyFont="1" applyFill="1" applyBorder="1" applyAlignment="1">
      <alignment vertical="center"/>
    </xf>
    <xf numFmtId="0" fontId="22" fillId="3" borderId="48" xfId="0" applyFont="1" applyFill="1" applyBorder="1" applyAlignment="1">
      <alignment horizontal="center" vertical="top"/>
    </xf>
    <xf numFmtId="177" fontId="25" fillId="3" borderId="120" xfId="1" applyNumberFormat="1" applyFont="1" applyFill="1" applyBorder="1" applyAlignment="1">
      <alignment vertical="center"/>
    </xf>
    <xf numFmtId="177" fontId="25" fillId="3" borderId="91" xfId="1" applyNumberFormat="1" applyFont="1" applyFill="1" applyBorder="1" applyAlignment="1">
      <alignment vertical="center"/>
    </xf>
    <xf numFmtId="177" fontId="25" fillId="3" borderId="121" xfId="1" applyNumberFormat="1" applyFont="1" applyFill="1" applyBorder="1" applyAlignment="1">
      <alignment vertical="center"/>
    </xf>
    <xf numFmtId="177" fontId="49" fillId="3" borderId="121" xfId="1" applyNumberFormat="1" applyFont="1" applyFill="1" applyBorder="1" applyAlignment="1">
      <alignment horizontal="center" vertical="center" shrinkToFit="1"/>
    </xf>
    <xf numFmtId="177" fontId="34" fillId="3" borderId="103" xfId="1" applyNumberFormat="1" applyFont="1" applyFill="1" applyBorder="1" applyAlignment="1">
      <alignment vertical="center"/>
    </xf>
    <xf numFmtId="177" fontId="34" fillId="3" borderId="5" xfId="1" applyNumberFormat="1" applyFont="1" applyFill="1" applyBorder="1" applyAlignment="1">
      <alignment vertical="center"/>
    </xf>
    <xf numFmtId="181" fontId="50" fillId="3" borderId="99" xfId="1" applyNumberFormat="1" applyFont="1" applyFill="1" applyBorder="1" applyAlignment="1">
      <alignment vertical="center"/>
    </xf>
    <xf numFmtId="176" fontId="25" fillId="3" borderId="120" xfId="1" applyNumberFormat="1" applyFont="1" applyFill="1" applyBorder="1" applyAlignment="1">
      <alignment vertical="center"/>
    </xf>
    <xf numFmtId="176" fontId="25" fillId="3" borderId="91" xfId="1" applyNumberFormat="1" applyFont="1" applyFill="1" applyBorder="1" applyAlignment="1">
      <alignment vertical="center"/>
    </xf>
    <xf numFmtId="176" fontId="25" fillId="3" borderId="121" xfId="1" applyNumberFormat="1" applyFont="1" applyFill="1" applyBorder="1" applyAlignment="1">
      <alignment vertical="center"/>
    </xf>
    <xf numFmtId="176" fontId="34" fillId="3" borderId="17" xfId="1" applyNumberFormat="1" applyFont="1" applyFill="1" applyBorder="1" applyAlignment="1">
      <alignment vertical="center"/>
    </xf>
    <xf numFmtId="176" fontId="34" fillId="3" borderId="13" xfId="1" applyNumberFormat="1" applyFont="1" applyFill="1" applyBorder="1" applyAlignment="1">
      <alignment vertical="center"/>
    </xf>
    <xf numFmtId="176" fontId="34" fillId="3" borderId="23" xfId="1" applyNumberFormat="1" applyFont="1" applyFill="1" applyBorder="1" applyAlignment="1">
      <alignment vertical="center"/>
    </xf>
    <xf numFmtId="176" fontId="34" fillId="3" borderId="23" xfId="1" applyNumberFormat="1" applyFont="1" applyFill="1" applyBorder="1" applyAlignment="1">
      <alignment horizontal="center" vertical="center" shrinkToFit="1"/>
    </xf>
    <xf numFmtId="176" fontId="34" fillId="3" borderId="21" xfId="1" applyNumberFormat="1" applyFont="1" applyFill="1" applyBorder="1" applyAlignment="1">
      <alignment vertical="center"/>
    </xf>
    <xf numFmtId="176" fontId="34" fillId="3" borderId="5" xfId="1" applyNumberFormat="1" applyFont="1" applyFill="1" applyBorder="1" applyAlignment="1">
      <alignment vertical="center"/>
    </xf>
    <xf numFmtId="176" fontId="34" fillId="3" borderId="10" xfId="1" applyNumberFormat="1" applyFont="1" applyFill="1" applyBorder="1" applyAlignment="1">
      <alignment horizontal="right" vertical="center" shrinkToFit="1"/>
    </xf>
    <xf numFmtId="177" fontId="11" fillId="3" borderId="146" xfId="0" applyNumberFormat="1" applyFont="1" applyFill="1" applyBorder="1" applyAlignment="1"/>
    <xf numFmtId="182" fontId="50" fillId="3" borderId="58" xfId="1" applyNumberFormat="1" applyFont="1" applyFill="1" applyBorder="1" applyAlignment="1">
      <alignment vertical="center"/>
    </xf>
    <xf numFmtId="176" fontId="14" fillId="3" borderId="150" xfId="0" applyNumberFormat="1" applyFont="1" applyFill="1" applyBorder="1" applyAlignment="1">
      <alignment vertical="center"/>
    </xf>
    <xf numFmtId="176" fontId="14" fillId="3" borderId="150" xfId="0" applyNumberFormat="1" applyFont="1" applyFill="1" applyBorder="1" applyAlignment="1">
      <alignment vertical="top"/>
    </xf>
    <xf numFmtId="177" fontId="34" fillId="3" borderId="33" xfId="1" applyNumberFormat="1" applyFont="1" applyFill="1" applyBorder="1" applyAlignment="1">
      <alignment vertical="center"/>
    </xf>
    <xf numFmtId="177" fontId="51" fillId="0" borderId="5" xfId="0" applyNumberFormat="1" applyFont="1" applyBorder="1" applyAlignment="1">
      <alignment horizontal="right" vertical="center"/>
    </xf>
    <xf numFmtId="183" fontId="50" fillId="3" borderId="58" xfId="1" applyNumberFormat="1" applyFont="1" applyFill="1" applyBorder="1" applyAlignment="1">
      <alignment vertical="center"/>
    </xf>
    <xf numFmtId="176" fontId="7" fillId="3" borderId="48" xfId="0" applyNumberFormat="1" applyFont="1" applyFill="1" applyBorder="1" applyAlignment="1">
      <alignment vertical="center"/>
    </xf>
    <xf numFmtId="176" fontId="7" fillId="3" borderId="98" xfId="0" applyNumberFormat="1" applyFont="1" applyFill="1" applyBorder="1" applyAlignment="1">
      <alignment vertical="center"/>
    </xf>
    <xf numFmtId="176" fontId="25" fillId="0" borderId="47" xfId="0" applyNumberFormat="1" applyFont="1" applyBorder="1" applyAlignment="1">
      <alignment vertical="center"/>
    </xf>
    <xf numFmtId="176" fontId="10" fillId="3" borderId="62" xfId="0" applyNumberFormat="1" applyFont="1" applyFill="1" applyBorder="1" applyAlignment="1">
      <alignment vertical="center"/>
    </xf>
    <xf numFmtId="177" fontId="52" fillId="3" borderId="146" xfId="0" applyNumberFormat="1" applyFont="1" applyFill="1" applyBorder="1" applyAlignment="1"/>
    <xf numFmtId="177" fontId="13" fillId="3" borderId="121" xfId="1" applyNumberFormat="1" applyFont="1" applyFill="1" applyBorder="1" applyAlignment="1">
      <alignment horizontal="center" vertical="center" shrinkToFit="1"/>
    </xf>
    <xf numFmtId="179" fontId="17" fillId="3" borderId="109" xfId="0" applyNumberFormat="1" applyFont="1" applyFill="1" applyBorder="1" applyAlignment="1">
      <alignment vertical="center"/>
    </xf>
    <xf numFmtId="179" fontId="17" fillId="3" borderId="14" xfId="0" applyNumberFormat="1" applyFont="1" applyFill="1" applyBorder="1" applyAlignment="1">
      <alignment vertical="center"/>
    </xf>
    <xf numFmtId="179" fontId="17" fillId="3" borderId="15" xfId="0" applyNumberFormat="1" applyFont="1" applyFill="1" applyBorder="1" applyAlignment="1">
      <alignment vertical="center"/>
    </xf>
    <xf numFmtId="179" fontId="49" fillId="3" borderId="15" xfId="0" applyNumberFormat="1" applyFont="1" applyFill="1" applyBorder="1" applyAlignment="1">
      <alignment horizontal="right" vertical="center"/>
    </xf>
    <xf numFmtId="179" fontId="19" fillId="3" borderId="61" xfId="0" applyNumberFormat="1" applyFont="1" applyFill="1" applyBorder="1" applyAlignment="1">
      <alignment vertical="center"/>
    </xf>
    <xf numFmtId="179" fontId="49" fillId="0" borderId="31" xfId="0" applyNumberFormat="1" applyFont="1" applyBorder="1" applyAlignment="1">
      <alignment horizontal="right" vertical="center"/>
    </xf>
    <xf numFmtId="179" fontId="49" fillId="0" borderId="14" xfId="0" applyNumberFormat="1" applyFont="1" applyBorder="1" applyAlignment="1">
      <alignment horizontal="right" vertical="center"/>
    </xf>
    <xf numFmtId="179" fontId="17" fillId="0" borderId="116" xfId="0" applyNumberFormat="1" applyFont="1" applyBorder="1" applyAlignment="1">
      <alignment vertical="center"/>
    </xf>
    <xf numFmtId="179" fontId="19" fillId="0" borderId="60" xfId="0" applyNumberFormat="1" applyFont="1" applyBorder="1" applyAlignment="1">
      <alignment vertical="center"/>
    </xf>
    <xf numFmtId="177" fontId="17" fillId="0" borderId="109" xfId="0" applyNumberFormat="1" applyFont="1" applyBorder="1" applyAlignment="1">
      <alignment vertical="center"/>
    </xf>
    <xf numFmtId="177" fontId="17" fillId="0" borderId="14" xfId="0" applyNumberFormat="1" applyFont="1" applyBorder="1" applyAlignment="1">
      <alignment vertical="center"/>
    </xf>
    <xf numFmtId="177" fontId="17" fillId="0" borderId="15" xfId="0" applyNumberFormat="1" applyFont="1" applyBorder="1" applyAlignment="1">
      <alignment vertical="center"/>
    </xf>
    <xf numFmtId="179" fontId="19" fillId="0" borderId="15" xfId="0" applyNumberFormat="1" applyFont="1" applyBorder="1" applyAlignment="1">
      <alignment horizontal="right" vertical="center"/>
    </xf>
    <xf numFmtId="179" fontId="19" fillId="0" borderId="62" xfId="0" applyNumberFormat="1" applyFont="1" applyBorder="1" applyAlignment="1">
      <alignment vertical="center"/>
    </xf>
    <xf numFmtId="179" fontId="49" fillId="0" borderId="34" xfId="0" applyNumberFormat="1" applyFont="1" applyBorder="1" applyAlignment="1">
      <alignment horizontal="right" vertical="center"/>
    </xf>
    <xf numFmtId="179" fontId="49" fillId="0" borderId="47" xfId="0" applyNumberFormat="1" applyFont="1" applyBorder="1" applyAlignment="1">
      <alignment vertical="center"/>
    </xf>
    <xf numFmtId="176" fontId="49" fillId="0" borderId="82" xfId="0" applyNumberFormat="1" applyFont="1" applyBorder="1">
      <alignment vertical="center"/>
    </xf>
    <xf numFmtId="176" fontId="49" fillId="0" borderId="34" xfId="0" applyNumberFormat="1" applyFont="1" applyBorder="1">
      <alignment vertical="center"/>
    </xf>
    <xf numFmtId="176" fontId="19" fillId="0" borderId="61" xfId="0" applyNumberFormat="1" applyFont="1" applyBorder="1">
      <alignment vertical="center"/>
    </xf>
    <xf numFmtId="176" fontId="19" fillId="0" borderId="60" xfId="0" applyNumberFormat="1" applyFont="1" applyBorder="1">
      <alignment vertical="center"/>
    </xf>
    <xf numFmtId="176" fontId="19" fillId="0" borderId="20" xfId="0" applyNumberFormat="1" applyFont="1" applyBorder="1">
      <alignment vertical="center"/>
    </xf>
    <xf numFmtId="176" fontId="19" fillId="0" borderId="15" xfId="0" applyNumberFormat="1" applyFont="1" applyBorder="1">
      <alignment vertical="center"/>
    </xf>
    <xf numFmtId="177" fontId="49" fillId="0" borderId="34" xfId="0" applyNumberFormat="1" applyFont="1" applyBorder="1">
      <alignment vertical="center"/>
    </xf>
    <xf numFmtId="177" fontId="49" fillId="0" borderId="54" xfId="0" applyNumberFormat="1" applyFont="1" applyBorder="1">
      <alignment vertical="center"/>
    </xf>
    <xf numFmtId="177" fontId="17" fillId="0" borderId="54" xfId="0" applyNumberFormat="1" applyFont="1" applyBorder="1">
      <alignment vertical="center"/>
    </xf>
    <xf numFmtId="177" fontId="49" fillId="0" borderId="60" xfId="0" applyNumberFormat="1" applyFont="1" applyBorder="1">
      <alignment vertical="center"/>
    </xf>
    <xf numFmtId="179" fontId="10" fillId="3" borderId="47" xfId="1" applyNumberFormat="1" applyFont="1" applyFill="1" applyBorder="1" applyAlignment="1">
      <alignment vertical="center"/>
    </xf>
    <xf numFmtId="179" fontId="54" fillId="3" borderId="47" xfId="1" applyNumberFormat="1" applyFont="1" applyFill="1" applyBorder="1" applyAlignment="1">
      <alignment vertical="center"/>
    </xf>
    <xf numFmtId="177" fontId="55" fillId="3" borderId="146" xfId="0" applyNumberFormat="1" applyFont="1" applyFill="1" applyBorder="1" applyAlignment="1"/>
    <xf numFmtId="176" fontId="6" fillId="3" borderId="1" xfId="0" applyNumberFormat="1" applyFont="1" applyFill="1" applyBorder="1" applyAlignment="1">
      <alignment vertical="center"/>
    </xf>
    <xf numFmtId="176" fontId="6" fillId="3" borderId="121" xfId="1" applyNumberFormat="1" applyFont="1" applyFill="1" applyBorder="1" applyAlignment="1">
      <alignment horizontal="right" vertical="center" shrinkToFit="1"/>
    </xf>
    <xf numFmtId="177" fontId="17" fillId="3" borderId="15" xfId="0" applyNumberFormat="1" applyFont="1" applyFill="1" applyBorder="1" applyAlignment="1">
      <alignment horizontal="right" vertical="center"/>
    </xf>
    <xf numFmtId="177" fontId="6" fillId="0" borderId="157" xfId="0" applyNumberFormat="1" applyFont="1" applyBorder="1" applyAlignment="1">
      <alignment horizontal="right" vertical="center"/>
    </xf>
    <xf numFmtId="177" fontId="6" fillId="0" borderId="158" xfId="0" applyNumberFormat="1" applyFont="1" applyBorder="1" applyAlignment="1">
      <alignment horizontal="right" vertical="center"/>
    </xf>
    <xf numFmtId="177" fontId="6" fillId="0" borderId="159" xfId="0" applyNumberFormat="1" applyFont="1" applyBorder="1" applyAlignment="1">
      <alignment horizontal="right" vertical="center"/>
    </xf>
    <xf numFmtId="177" fontId="6" fillId="3" borderId="159" xfId="0" applyNumberFormat="1" applyFont="1" applyFill="1" applyBorder="1">
      <alignment vertical="center"/>
    </xf>
    <xf numFmtId="177" fontId="49" fillId="0" borderId="160" xfId="0" applyNumberFormat="1" applyFont="1" applyBorder="1">
      <alignment vertical="center"/>
    </xf>
    <xf numFmtId="177" fontId="6" fillId="0" borderId="161" xfId="0" applyNumberFormat="1" applyFont="1" applyBorder="1" applyAlignment="1">
      <alignment horizontal="right" vertical="center"/>
    </xf>
    <xf numFmtId="177" fontId="6" fillId="0" borderId="162" xfId="0" applyNumberFormat="1" applyFont="1" applyBorder="1" applyAlignment="1">
      <alignment horizontal="right" vertical="center"/>
    </xf>
    <xf numFmtId="177" fontId="6" fillId="0" borderId="163" xfId="0" applyNumberFormat="1" applyFont="1" applyBorder="1" applyAlignment="1">
      <alignment horizontal="right" vertical="center"/>
    </xf>
    <xf numFmtId="177" fontId="6" fillId="0" borderId="164" xfId="0" applyNumberFormat="1" applyFont="1" applyBorder="1" applyAlignment="1">
      <alignment horizontal="right" vertical="center"/>
    </xf>
    <xf numFmtId="177" fontId="6" fillId="0" borderId="165" xfId="0" applyNumberFormat="1" applyFont="1" applyBorder="1" applyAlignment="1">
      <alignment horizontal="right" vertical="center"/>
    </xf>
    <xf numFmtId="177" fontId="6" fillId="0" borderId="166" xfId="0" applyNumberFormat="1" applyFont="1" applyBorder="1" applyAlignment="1">
      <alignment horizontal="right" vertical="center"/>
    </xf>
    <xf numFmtId="177" fontId="6" fillId="3" borderId="167" xfId="0" applyNumberFormat="1" applyFont="1" applyFill="1" applyBorder="1">
      <alignment vertical="center"/>
    </xf>
    <xf numFmtId="177" fontId="49" fillId="0" borderId="168" xfId="0" applyNumberFormat="1" applyFont="1" applyBorder="1">
      <alignment vertical="center"/>
    </xf>
    <xf numFmtId="176" fontId="10" fillId="0" borderId="169" xfId="0" applyNumberFormat="1" applyFont="1" applyBorder="1" applyAlignment="1">
      <alignment horizontal="right" vertical="center"/>
    </xf>
    <xf numFmtId="176" fontId="10" fillId="0" borderId="170" xfId="0" applyNumberFormat="1" applyFont="1" applyBorder="1" applyAlignment="1">
      <alignment horizontal="right" vertical="center"/>
    </xf>
    <xf numFmtId="176" fontId="10" fillId="0" borderId="158" xfId="0" applyNumberFormat="1" applyFont="1" applyBorder="1" applyAlignment="1">
      <alignment horizontal="right" vertical="center"/>
    </xf>
    <xf numFmtId="176" fontId="10" fillId="3" borderId="159" xfId="0" applyNumberFormat="1" applyFont="1" applyFill="1" applyBorder="1">
      <alignment vertical="center"/>
    </xf>
    <xf numFmtId="176" fontId="19" fillId="0" borderId="160" xfId="0" applyNumberFormat="1" applyFont="1" applyBorder="1">
      <alignment vertical="center"/>
    </xf>
    <xf numFmtId="176" fontId="10" fillId="0" borderId="171" xfId="0" applyNumberFormat="1" applyFont="1" applyBorder="1" applyAlignment="1">
      <alignment horizontal="right" vertical="center"/>
    </xf>
    <xf numFmtId="176" fontId="10" fillId="0" borderId="172" xfId="0" applyNumberFormat="1" applyFont="1" applyBorder="1" applyAlignment="1">
      <alignment horizontal="right" vertical="center"/>
    </xf>
    <xf numFmtId="176" fontId="10" fillId="0" borderId="173" xfId="0" applyNumberFormat="1" applyFont="1" applyBorder="1" applyAlignment="1">
      <alignment horizontal="right" vertical="center"/>
    </xf>
    <xf numFmtId="176" fontId="10" fillId="3" borderId="167" xfId="0" applyNumberFormat="1" applyFont="1" applyFill="1" applyBorder="1">
      <alignment vertical="center"/>
    </xf>
    <xf numFmtId="176" fontId="19" fillId="0" borderId="168" xfId="0" applyNumberFormat="1" applyFont="1" applyBorder="1">
      <alignment vertical="center"/>
    </xf>
    <xf numFmtId="0" fontId="26" fillId="0" borderId="42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5" fillId="0" borderId="40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41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22" fillId="0" borderId="40" xfId="0" applyFont="1" applyBorder="1" applyAlignment="1">
      <alignment horizontal="distributed" vertical="center"/>
    </xf>
    <xf numFmtId="0" fontId="22" fillId="0" borderId="4" xfId="0" applyFont="1" applyBorder="1" applyAlignment="1">
      <alignment horizontal="distributed" vertical="center"/>
    </xf>
    <xf numFmtId="0" fontId="22" fillId="0" borderId="42" xfId="0" applyFont="1" applyBorder="1" applyAlignment="1">
      <alignment horizontal="distributed" vertical="center"/>
    </xf>
    <xf numFmtId="0" fontId="22" fillId="0" borderId="6" xfId="0" applyFont="1" applyBorder="1" applyAlignment="1">
      <alignment horizontal="distributed" vertical="center"/>
    </xf>
    <xf numFmtId="0" fontId="22" fillId="3" borderId="43" xfId="0" applyFont="1" applyFill="1" applyBorder="1" applyAlignment="1">
      <alignment horizontal="center" vertical="center"/>
    </xf>
    <xf numFmtId="0" fontId="22" fillId="3" borderId="16" xfId="0" applyFont="1" applyFill="1" applyBorder="1" applyAlignment="1">
      <alignment horizontal="center" vertical="center"/>
    </xf>
    <xf numFmtId="0" fontId="26" fillId="0" borderId="111" xfId="0" applyFont="1" applyBorder="1" applyAlignment="1">
      <alignment horizontal="center" vertical="center" wrapText="1"/>
    </xf>
    <xf numFmtId="0" fontId="26" fillId="0" borderId="112" xfId="0" applyFont="1" applyBorder="1" applyAlignment="1">
      <alignment horizontal="center" vertical="center"/>
    </xf>
    <xf numFmtId="0" fontId="26" fillId="0" borderId="40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" fillId="0" borderId="41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40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75" xfId="0" applyFont="1" applyBorder="1" applyAlignment="1">
      <alignment horizontal="center" vertical="center" shrinkToFit="1"/>
    </xf>
    <xf numFmtId="0" fontId="2" fillId="0" borderId="76" xfId="0" applyFont="1" applyBorder="1" applyAlignment="1">
      <alignment horizontal="center" vertical="center" shrinkToFit="1"/>
    </xf>
    <xf numFmtId="0" fontId="22" fillId="0" borderId="71" xfId="0" applyFont="1" applyBorder="1" applyAlignment="1">
      <alignment horizontal="center" vertical="center"/>
    </xf>
    <xf numFmtId="0" fontId="22" fillId="0" borderId="72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3" borderId="118" xfId="0" applyFont="1" applyFill="1" applyBorder="1" applyAlignment="1">
      <alignment horizontal="center" vertical="center"/>
    </xf>
    <xf numFmtId="0" fontId="22" fillId="3" borderId="119" xfId="0" applyFont="1" applyFill="1" applyBorder="1" applyAlignment="1">
      <alignment horizontal="center" vertical="center"/>
    </xf>
    <xf numFmtId="0" fontId="22" fillId="3" borderId="152" xfId="0" applyFont="1" applyFill="1" applyBorder="1" applyAlignment="1">
      <alignment horizontal="center"/>
    </xf>
    <xf numFmtId="0" fontId="22" fillId="3" borderId="153" xfId="0" applyFont="1" applyFill="1" applyBorder="1" applyAlignment="1">
      <alignment horizontal="center"/>
    </xf>
    <xf numFmtId="0" fontId="3" fillId="3" borderId="102" xfId="0" applyFont="1" applyFill="1" applyBorder="1" applyAlignment="1">
      <alignment horizontal="center" vertical="center" shrinkToFit="1"/>
    </xf>
    <xf numFmtId="0" fontId="3" fillId="3" borderId="86" xfId="0" applyFont="1" applyFill="1" applyBorder="1" applyAlignment="1">
      <alignment horizontal="center" vertical="center" shrinkToFit="1"/>
    </xf>
    <xf numFmtId="177" fontId="34" fillId="3" borderId="155" xfId="1" applyNumberFormat="1" applyFont="1" applyFill="1" applyBorder="1" applyAlignment="1">
      <alignment horizontal="center" vertical="center" shrinkToFit="1"/>
    </xf>
    <xf numFmtId="177" fontId="34" fillId="3" borderId="156" xfId="1" applyNumberFormat="1" applyFont="1" applyFill="1" applyBorder="1" applyAlignment="1">
      <alignment horizontal="center" vertical="center" shrinkToFit="1"/>
    </xf>
    <xf numFmtId="0" fontId="15" fillId="0" borderId="43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41" xfId="0" applyFont="1" applyBorder="1" applyAlignment="1">
      <alignment horizontal="center" vertical="center"/>
    </xf>
    <xf numFmtId="0" fontId="15" fillId="0" borderId="142" xfId="0" applyFont="1" applyBorder="1" applyAlignment="1">
      <alignment horizontal="center" vertical="center"/>
    </xf>
    <xf numFmtId="0" fontId="22" fillId="3" borderId="45" xfId="0" applyFont="1" applyFill="1" applyBorder="1" applyAlignment="1">
      <alignment horizontal="center" vertical="center"/>
    </xf>
    <xf numFmtId="0" fontId="22" fillId="3" borderId="22" xfId="0" applyFont="1" applyFill="1" applyBorder="1" applyAlignment="1">
      <alignment horizontal="center" vertical="center"/>
    </xf>
    <xf numFmtId="0" fontId="22" fillId="3" borderId="111" xfId="0" applyFont="1" applyFill="1" applyBorder="1" applyAlignment="1">
      <alignment horizontal="center" vertical="center"/>
    </xf>
    <xf numFmtId="0" fontId="22" fillId="3" borderId="112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136" xfId="0" applyFont="1" applyBorder="1" applyAlignment="1">
      <alignment horizontal="center" vertical="center"/>
    </xf>
    <xf numFmtId="0" fontId="15" fillId="0" borderId="137" xfId="0" applyFont="1" applyBorder="1" applyAlignment="1">
      <alignment horizontal="center" vertical="center"/>
    </xf>
    <xf numFmtId="0" fontId="2" fillId="0" borderId="44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9" fillId="0" borderId="40" xfId="0" applyFont="1" applyBorder="1" applyAlignment="1">
      <alignment horizontal="distributed" vertical="center"/>
    </xf>
    <xf numFmtId="0" fontId="9" fillId="0" borderId="4" xfId="0" applyFont="1" applyBorder="1" applyAlignment="1">
      <alignment horizontal="distributed" vertical="center"/>
    </xf>
    <xf numFmtId="0" fontId="3" fillId="0" borderId="40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20" fillId="0" borderId="40" xfId="0" applyFont="1" applyBorder="1" applyAlignment="1">
      <alignment horizontal="distributed" vertical="center"/>
    </xf>
    <xf numFmtId="0" fontId="20" fillId="0" borderId="4" xfId="0" applyFont="1" applyBorder="1" applyAlignment="1">
      <alignment horizontal="distributed" vertical="center"/>
    </xf>
    <xf numFmtId="0" fontId="20" fillId="0" borderId="42" xfId="0" applyFont="1" applyBorder="1" applyAlignment="1">
      <alignment horizontal="distributed" vertical="center"/>
    </xf>
    <xf numFmtId="0" fontId="20" fillId="0" borderId="6" xfId="0" applyFont="1" applyBorder="1" applyAlignment="1">
      <alignment horizontal="distributed" vertical="center"/>
    </xf>
    <xf numFmtId="0" fontId="9" fillId="0" borderId="4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44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42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65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12" fillId="2" borderId="28" xfId="0" applyFont="1" applyFill="1" applyBorder="1" applyAlignment="1">
      <alignment horizontal="distributed" vertical="center"/>
    </xf>
    <xf numFmtId="0" fontId="12" fillId="2" borderId="29" xfId="0" applyFont="1" applyFill="1" applyBorder="1" applyAlignment="1">
      <alignment horizontal="distributed" vertical="center"/>
    </xf>
    <xf numFmtId="0" fontId="12" fillId="2" borderId="45" xfId="0" applyFont="1" applyFill="1" applyBorder="1" applyAlignment="1">
      <alignment horizontal="distributed" vertical="center"/>
    </xf>
    <xf numFmtId="0" fontId="12" fillId="2" borderId="22" xfId="0" applyFont="1" applyFill="1" applyBorder="1" applyAlignment="1">
      <alignment horizontal="distributed" vertical="center"/>
    </xf>
    <xf numFmtId="0" fontId="2" fillId="0" borderId="87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177" fontId="6" fillId="0" borderId="80" xfId="1" applyNumberFormat="1" applyFont="1" applyBorder="1" applyAlignment="1">
      <alignment horizontal="center" vertical="center"/>
    </xf>
    <xf numFmtId="0" fontId="2" fillId="0" borderId="42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4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5" fillId="0" borderId="40" xfId="0" applyFont="1" applyBorder="1" applyAlignment="1">
      <alignment horizontal="distributed" vertical="center"/>
    </xf>
    <xf numFmtId="0" fontId="15" fillId="0" borderId="4" xfId="0" applyFont="1" applyBorder="1" applyAlignment="1">
      <alignment horizontal="distributed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3" fillId="0" borderId="42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4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179" fontId="3" fillId="3" borderId="102" xfId="0" applyNumberFormat="1" applyFont="1" applyFill="1" applyBorder="1" applyAlignment="1">
      <alignment horizontal="center" vertical="center" shrinkToFit="1"/>
    </xf>
    <xf numFmtId="179" fontId="3" fillId="3" borderId="86" xfId="0" applyNumberFormat="1" applyFont="1" applyFill="1" applyBorder="1" applyAlignment="1">
      <alignment horizontal="center" vertical="center" shrinkToFit="1"/>
    </xf>
    <xf numFmtId="0" fontId="3" fillId="0" borderId="44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178" fontId="3" fillId="3" borderId="102" xfId="1" applyNumberFormat="1" applyFont="1" applyFill="1" applyBorder="1" applyAlignment="1">
      <alignment horizontal="center" vertical="center" shrinkToFit="1"/>
    </xf>
    <xf numFmtId="178" fontId="3" fillId="3" borderId="86" xfId="1" applyNumberFormat="1" applyFont="1" applyFill="1" applyBorder="1" applyAlignment="1">
      <alignment horizontal="center" vertical="center" shrinkToFit="1"/>
    </xf>
    <xf numFmtId="0" fontId="3" fillId="0" borderId="73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 shrinkToFit="1"/>
    </xf>
    <xf numFmtId="0" fontId="3" fillId="0" borderId="76" xfId="0" applyFont="1" applyBorder="1" applyAlignment="1">
      <alignment horizontal="center" vertical="center" shrinkToFit="1"/>
    </xf>
    <xf numFmtId="0" fontId="15" fillId="0" borderId="71" xfId="0" applyFont="1" applyBorder="1" applyAlignment="1">
      <alignment horizontal="center" vertical="center"/>
    </xf>
    <xf numFmtId="0" fontId="15" fillId="0" borderId="72" xfId="0" applyFont="1" applyBorder="1" applyAlignment="1">
      <alignment horizontal="center" vertical="center"/>
    </xf>
    <xf numFmtId="0" fontId="22" fillId="3" borderId="123" xfId="0" applyFont="1" applyFill="1" applyBorder="1" applyAlignment="1">
      <alignment horizontal="center" vertical="center"/>
    </xf>
    <xf numFmtId="0" fontId="22" fillId="3" borderId="124" xfId="0" applyFont="1" applyFill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87"/>
  <sheetViews>
    <sheetView tabSelected="1" zoomScale="90" zoomScaleNormal="90" workbookViewId="0">
      <selection sqref="A1:J1"/>
    </sheetView>
  </sheetViews>
  <sheetFormatPr defaultColWidth="9" defaultRowHeight="13.2"/>
  <cols>
    <col min="1" max="1" width="2.6640625" style="200" customWidth="1"/>
    <col min="2" max="2" width="18.33203125" style="200" customWidth="1"/>
    <col min="3" max="8" width="20.44140625" style="202" customWidth="1"/>
    <col min="9" max="10" width="20.44140625" style="200" customWidth="1"/>
    <col min="11" max="16384" width="9" style="198"/>
  </cols>
  <sheetData>
    <row r="1" spans="1:11" ht="19.5" customHeight="1">
      <c r="A1" s="632" t="s">
        <v>112</v>
      </c>
      <c r="B1" s="632"/>
      <c r="C1" s="632"/>
      <c r="D1" s="632"/>
      <c r="E1" s="632"/>
      <c r="F1" s="632"/>
      <c r="G1" s="632"/>
      <c r="H1" s="632"/>
      <c r="I1" s="632"/>
      <c r="J1" s="632"/>
    </row>
    <row r="2" spans="1:11" ht="12.75" customHeight="1">
      <c r="A2" s="199"/>
      <c r="B2" s="199"/>
      <c r="C2" s="199"/>
      <c r="D2" s="199"/>
      <c r="E2" s="199"/>
      <c r="F2" s="199"/>
      <c r="G2" s="199"/>
      <c r="H2" s="199"/>
      <c r="I2" s="199"/>
    </row>
    <row r="3" spans="1:11" ht="16.8" thickBot="1">
      <c r="B3" s="201" t="s">
        <v>48</v>
      </c>
      <c r="J3" s="107" t="s">
        <v>72</v>
      </c>
    </row>
    <row r="4" spans="1:11" ht="33" customHeight="1">
      <c r="A4" s="633" t="s">
        <v>5</v>
      </c>
      <c r="B4" s="634"/>
      <c r="C4" s="203" t="s">
        <v>0</v>
      </c>
      <c r="D4" s="22" t="s">
        <v>73</v>
      </c>
      <c r="E4" s="22" t="s">
        <v>1</v>
      </c>
      <c r="F4" s="22" t="s">
        <v>2</v>
      </c>
      <c r="G4" s="22" t="s">
        <v>3</v>
      </c>
      <c r="H4" s="24" t="s">
        <v>4</v>
      </c>
      <c r="I4" s="26" t="s">
        <v>34</v>
      </c>
      <c r="J4" s="204" t="s">
        <v>41</v>
      </c>
    </row>
    <row r="5" spans="1:11" ht="34.5" customHeight="1">
      <c r="A5" s="635" t="s">
        <v>6</v>
      </c>
      <c r="B5" s="636"/>
      <c r="C5" s="205">
        <v>0</v>
      </c>
      <c r="D5" s="206">
        <v>0</v>
      </c>
      <c r="E5" s="206">
        <v>0</v>
      </c>
      <c r="F5" s="206">
        <v>0</v>
      </c>
      <c r="G5" s="206">
        <v>0</v>
      </c>
      <c r="H5" s="207">
        <v>0</v>
      </c>
      <c r="I5" s="207">
        <v>0</v>
      </c>
      <c r="J5" s="212">
        <v>0</v>
      </c>
      <c r="K5" s="269"/>
    </row>
    <row r="6" spans="1:11" ht="34.5" customHeight="1">
      <c r="A6" s="635" t="s">
        <v>7</v>
      </c>
      <c r="B6" s="636"/>
      <c r="C6" s="209">
        <f t="shared" ref="C6:H6" si="0">SUM(C7:C8)</f>
        <v>6952050</v>
      </c>
      <c r="D6" s="210">
        <f t="shared" si="0"/>
        <v>3221170</v>
      </c>
      <c r="E6" s="210">
        <f t="shared" si="0"/>
        <v>0</v>
      </c>
      <c r="F6" s="210">
        <f t="shared" si="0"/>
        <v>1062717</v>
      </c>
      <c r="G6" s="210">
        <f t="shared" si="0"/>
        <v>2939564</v>
      </c>
      <c r="H6" s="210">
        <f t="shared" si="0"/>
        <v>1163197</v>
      </c>
      <c r="I6" s="211">
        <v>0</v>
      </c>
      <c r="J6" s="212">
        <f>SUM(C6:I6)</f>
        <v>15338698</v>
      </c>
    </row>
    <row r="7" spans="1:11" ht="34.5" customHeight="1">
      <c r="A7" s="213"/>
      <c r="B7" s="3" t="s">
        <v>14</v>
      </c>
      <c r="C7" s="214">
        <v>1597695</v>
      </c>
      <c r="D7" s="215">
        <v>260831</v>
      </c>
      <c r="E7" s="215">
        <v>0</v>
      </c>
      <c r="F7" s="215">
        <v>0</v>
      </c>
      <c r="G7" s="215">
        <v>491962</v>
      </c>
      <c r="H7" s="216">
        <v>0</v>
      </c>
      <c r="I7" s="217">
        <v>0</v>
      </c>
      <c r="J7" s="589">
        <f>SUM(C7:I7)</f>
        <v>2350488</v>
      </c>
    </row>
    <row r="8" spans="1:11" ht="34.5" customHeight="1">
      <c r="A8" s="213"/>
      <c r="B8" s="3" t="s">
        <v>15</v>
      </c>
      <c r="C8" s="214">
        <v>5354355</v>
      </c>
      <c r="D8" s="215">
        <v>2960339</v>
      </c>
      <c r="E8" s="215">
        <v>0</v>
      </c>
      <c r="F8" s="215">
        <v>1062717</v>
      </c>
      <c r="G8" s="215">
        <v>2447602</v>
      </c>
      <c r="H8" s="216">
        <v>1163197</v>
      </c>
      <c r="I8" s="217">
        <v>0</v>
      </c>
      <c r="J8" s="589">
        <f t="shared" ref="J8:J52" si="1">SUM(C8:I8)</f>
        <v>12988210</v>
      </c>
    </row>
    <row r="9" spans="1:11" ht="34.5" customHeight="1">
      <c r="A9" s="637" t="s">
        <v>8</v>
      </c>
      <c r="B9" s="638"/>
      <c r="C9" s="209">
        <f t="shared" ref="C9:H9" si="2">SUM(C10:C16)</f>
        <v>152740422</v>
      </c>
      <c r="D9" s="210">
        <f t="shared" si="2"/>
        <v>59157256</v>
      </c>
      <c r="E9" s="210">
        <f t="shared" si="2"/>
        <v>134652278</v>
      </c>
      <c r="F9" s="210">
        <f t="shared" si="2"/>
        <v>20849737</v>
      </c>
      <c r="G9" s="210">
        <f t="shared" si="2"/>
        <v>119709476</v>
      </c>
      <c r="H9" s="210">
        <f t="shared" si="2"/>
        <v>190364698</v>
      </c>
      <c r="I9" s="211">
        <v>0</v>
      </c>
      <c r="J9" s="212">
        <f t="shared" si="1"/>
        <v>677473867</v>
      </c>
    </row>
    <row r="10" spans="1:11" ht="34.5" customHeight="1">
      <c r="A10" s="213"/>
      <c r="B10" s="3" t="s">
        <v>16</v>
      </c>
      <c r="C10" s="214">
        <v>1309819</v>
      </c>
      <c r="D10" s="215">
        <v>77841</v>
      </c>
      <c r="E10" s="215">
        <v>0</v>
      </c>
      <c r="F10" s="215">
        <v>391310</v>
      </c>
      <c r="G10" s="215">
        <v>0</v>
      </c>
      <c r="H10" s="216">
        <v>2881080</v>
      </c>
      <c r="I10" s="217">
        <v>0</v>
      </c>
      <c r="J10" s="589">
        <f t="shared" si="1"/>
        <v>4660050</v>
      </c>
    </row>
    <row r="11" spans="1:11" ht="34.5" customHeight="1">
      <c r="A11" s="213"/>
      <c r="B11" s="3" t="s">
        <v>17</v>
      </c>
      <c r="C11" s="214">
        <v>1422469</v>
      </c>
      <c r="D11" s="215">
        <v>243751</v>
      </c>
      <c r="E11" s="215">
        <v>0</v>
      </c>
      <c r="F11" s="215">
        <v>48337</v>
      </c>
      <c r="G11" s="215">
        <v>59919</v>
      </c>
      <c r="H11" s="216">
        <v>0</v>
      </c>
      <c r="I11" s="217">
        <v>0</v>
      </c>
      <c r="J11" s="589">
        <f t="shared" si="1"/>
        <v>1774476</v>
      </c>
    </row>
    <row r="12" spans="1:11" ht="34.5" customHeight="1">
      <c r="A12" s="213"/>
      <c r="B12" s="3" t="s">
        <v>18</v>
      </c>
      <c r="C12" s="214">
        <v>461450</v>
      </c>
      <c r="D12" s="215">
        <v>192116</v>
      </c>
      <c r="E12" s="215">
        <v>0</v>
      </c>
      <c r="F12" s="215">
        <v>82494</v>
      </c>
      <c r="G12" s="215">
        <v>0</v>
      </c>
      <c r="H12" s="216">
        <v>0</v>
      </c>
      <c r="I12" s="217">
        <v>0</v>
      </c>
      <c r="J12" s="589">
        <f t="shared" si="1"/>
        <v>736060</v>
      </c>
    </row>
    <row r="13" spans="1:11" ht="34.5" customHeight="1">
      <c r="A13" s="213"/>
      <c r="B13" s="3" t="s">
        <v>19</v>
      </c>
      <c r="C13" s="214">
        <v>11039385</v>
      </c>
      <c r="D13" s="215">
        <v>1824681</v>
      </c>
      <c r="E13" s="215">
        <v>0</v>
      </c>
      <c r="F13" s="215">
        <v>297960</v>
      </c>
      <c r="G13" s="215">
        <v>453932</v>
      </c>
      <c r="H13" s="216">
        <v>0</v>
      </c>
      <c r="I13" s="217">
        <v>0</v>
      </c>
      <c r="J13" s="589">
        <f t="shared" si="1"/>
        <v>13615958</v>
      </c>
    </row>
    <row r="14" spans="1:11" ht="34.5" customHeight="1">
      <c r="A14" s="213"/>
      <c r="B14" s="3" t="s">
        <v>20</v>
      </c>
      <c r="C14" s="214">
        <v>9557295</v>
      </c>
      <c r="D14" s="215">
        <v>6971292</v>
      </c>
      <c r="E14" s="215">
        <v>6949</v>
      </c>
      <c r="F14" s="215">
        <v>2587737</v>
      </c>
      <c r="G14" s="215">
        <v>14065836</v>
      </c>
      <c r="H14" s="216">
        <v>5251050</v>
      </c>
      <c r="I14" s="217">
        <v>0</v>
      </c>
      <c r="J14" s="589">
        <f t="shared" si="1"/>
        <v>38440159</v>
      </c>
    </row>
    <row r="15" spans="1:11" ht="34.5" customHeight="1">
      <c r="A15" s="213"/>
      <c r="B15" s="3" t="s">
        <v>21</v>
      </c>
      <c r="C15" s="214">
        <v>126060332</v>
      </c>
      <c r="D15" s="215">
        <v>49256094</v>
      </c>
      <c r="E15" s="215">
        <v>134619496</v>
      </c>
      <c r="F15" s="215">
        <v>16832970</v>
      </c>
      <c r="G15" s="215">
        <v>104595391</v>
      </c>
      <c r="H15" s="216">
        <v>181609280</v>
      </c>
      <c r="I15" s="217">
        <v>0</v>
      </c>
      <c r="J15" s="589">
        <f t="shared" si="1"/>
        <v>612973563</v>
      </c>
    </row>
    <row r="16" spans="1:11" ht="34.5" customHeight="1">
      <c r="A16" s="213"/>
      <c r="B16" s="3" t="s">
        <v>22</v>
      </c>
      <c r="C16" s="214">
        <v>2889672</v>
      </c>
      <c r="D16" s="215">
        <v>591481</v>
      </c>
      <c r="E16" s="215">
        <v>25833</v>
      </c>
      <c r="F16" s="215">
        <v>608929</v>
      </c>
      <c r="G16" s="215">
        <v>534398</v>
      </c>
      <c r="H16" s="216">
        <v>623288</v>
      </c>
      <c r="I16" s="217">
        <v>0</v>
      </c>
      <c r="J16" s="589">
        <f t="shared" si="1"/>
        <v>5273601</v>
      </c>
    </row>
    <row r="17" spans="1:10" ht="34.5" customHeight="1">
      <c r="A17" s="637" t="s">
        <v>9</v>
      </c>
      <c r="B17" s="638"/>
      <c r="C17" s="209">
        <f t="shared" ref="C17:H17" si="3">SUM(C18:C24)</f>
        <v>85798139</v>
      </c>
      <c r="D17" s="210">
        <f t="shared" si="3"/>
        <v>8073834</v>
      </c>
      <c r="E17" s="210">
        <f t="shared" si="3"/>
        <v>0</v>
      </c>
      <c r="F17" s="210">
        <f t="shared" si="3"/>
        <v>336376</v>
      </c>
      <c r="G17" s="210">
        <f t="shared" si="3"/>
        <v>2282392</v>
      </c>
      <c r="H17" s="210">
        <f t="shared" si="3"/>
        <v>6212749</v>
      </c>
      <c r="I17" s="211">
        <v>0</v>
      </c>
      <c r="J17" s="212">
        <f>SUM(C17:I17)</f>
        <v>102703490</v>
      </c>
    </row>
    <row r="18" spans="1:10" ht="34.5" customHeight="1">
      <c r="A18" s="213"/>
      <c r="B18" s="3" t="s">
        <v>23</v>
      </c>
      <c r="C18" s="214">
        <v>16029870</v>
      </c>
      <c r="D18" s="215">
        <v>6868431</v>
      </c>
      <c r="E18" s="215">
        <v>0</v>
      </c>
      <c r="F18" s="215">
        <v>263337</v>
      </c>
      <c r="G18" s="215">
        <v>2188191</v>
      </c>
      <c r="H18" s="216">
        <v>2327150</v>
      </c>
      <c r="I18" s="217">
        <v>0</v>
      </c>
      <c r="J18" s="589">
        <f t="shared" si="1"/>
        <v>27676979</v>
      </c>
    </row>
    <row r="19" spans="1:10" ht="34.5" customHeight="1">
      <c r="A19" s="213"/>
      <c r="B19" s="3" t="s">
        <v>24</v>
      </c>
      <c r="C19" s="214">
        <v>6434201</v>
      </c>
      <c r="D19" s="215">
        <v>341245</v>
      </c>
      <c r="E19" s="215">
        <v>0</v>
      </c>
      <c r="F19" s="215">
        <v>0</v>
      </c>
      <c r="G19" s="215">
        <v>0</v>
      </c>
      <c r="H19" s="216">
        <v>0</v>
      </c>
      <c r="I19" s="217">
        <v>0</v>
      </c>
      <c r="J19" s="589">
        <f t="shared" si="1"/>
        <v>6775446</v>
      </c>
    </row>
    <row r="20" spans="1:10" ht="34.5" customHeight="1">
      <c r="A20" s="213"/>
      <c r="B20" s="3" t="s">
        <v>25</v>
      </c>
      <c r="C20" s="214">
        <v>1155206</v>
      </c>
      <c r="D20" s="215">
        <v>5805</v>
      </c>
      <c r="E20" s="215">
        <v>0</v>
      </c>
      <c r="F20" s="215">
        <v>0</v>
      </c>
      <c r="G20" s="215">
        <v>0</v>
      </c>
      <c r="H20" s="216">
        <v>0</v>
      </c>
      <c r="I20" s="217">
        <v>0</v>
      </c>
      <c r="J20" s="589">
        <f t="shared" si="1"/>
        <v>1161011</v>
      </c>
    </row>
    <row r="21" spans="1:10" ht="34.5" customHeight="1">
      <c r="A21" s="213"/>
      <c r="B21" s="3" t="s">
        <v>26</v>
      </c>
      <c r="C21" s="214">
        <v>0</v>
      </c>
      <c r="D21" s="215">
        <v>0</v>
      </c>
      <c r="E21" s="215">
        <v>0</v>
      </c>
      <c r="F21" s="215">
        <v>0</v>
      </c>
      <c r="G21" s="215">
        <v>0</v>
      </c>
      <c r="H21" s="216">
        <v>0</v>
      </c>
      <c r="I21" s="217">
        <v>0</v>
      </c>
      <c r="J21" s="589">
        <f t="shared" si="1"/>
        <v>0</v>
      </c>
    </row>
    <row r="22" spans="1:10" ht="34.5" customHeight="1">
      <c r="A22" s="213"/>
      <c r="B22" s="3" t="s">
        <v>27</v>
      </c>
      <c r="C22" s="214">
        <v>5470415</v>
      </c>
      <c r="D22" s="215">
        <v>7661</v>
      </c>
      <c r="E22" s="215">
        <v>0</v>
      </c>
      <c r="F22" s="215">
        <v>696</v>
      </c>
      <c r="G22" s="215">
        <v>0</v>
      </c>
      <c r="H22" s="216">
        <v>0</v>
      </c>
      <c r="I22" s="217">
        <v>0</v>
      </c>
      <c r="J22" s="589">
        <f t="shared" si="1"/>
        <v>5478772</v>
      </c>
    </row>
    <row r="23" spans="1:10" ht="34.5" customHeight="1">
      <c r="A23" s="213"/>
      <c r="B23" s="3" t="s">
        <v>28</v>
      </c>
      <c r="C23" s="214">
        <v>14018591</v>
      </c>
      <c r="D23" s="215">
        <v>201728</v>
      </c>
      <c r="E23" s="215">
        <v>0</v>
      </c>
      <c r="F23" s="215">
        <v>17353</v>
      </c>
      <c r="G23" s="215">
        <v>89104</v>
      </c>
      <c r="H23" s="216">
        <v>0</v>
      </c>
      <c r="I23" s="217">
        <v>0</v>
      </c>
      <c r="J23" s="589">
        <f t="shared" si="1"/>
        <v>14326776</v>
      </c>
    </row>
    <row r="24" spans="1:10" ht="34.5" customHeight="1">
      <c r="A24" s="213"/>
      <c r="B24" s="3" t="s">
        <v>29</v>
      </c>
      <c r="C24" s="214">
        <v>42689856</v>
      </c>
      <c r="D24" s="215">
        <v>648964</v>
      </c>
      <c r="E24" s="215">
        <v>0</v>
      </c>
      <c r="F24" s="215">
        <v>54990</v>
      </c>
      <c r="G24" s="215">
        <v>5097</v>
      </c>
      <c r="H24" s="216">
        <v>3885599</v>
      </c>
      <c r="I24" s="217">
        <v>0</v>
      </c>
      <c r="J24" s="589">
        <f t="shared" si="1"/>
        <v>47284506</v>
      </c>
    </row>
    <row r="25" spans="1:10" ht="34.5" customHeight="1">
      <c r="A25" s="639" t="s">
        <v>10</v>
      </c>
      <c r="B25" s="640"/>
      <c r="C25" s="219">
        <v>0</v>
      </c>
      <c r="D25" s="220">
        <v>0</v>
      </c>
      <c r="E25" s="220">
        <v>0</v>
      </c>
      <c r="F25" s="220">
        <v>0</v>
      </c>
      <c r="G25" s="220">
        <v>0</v>
      </c>
      <c r="H25" s="221">
        <v>0</v>
      </c>
      <c r="I25" s="222">
        <v>0</v>
      </c>
      <c r="J25" s="212">
        <f t="shared" si="1"/>
        <v>0</v>
      </c>
    </row>
    <row r="26" spans="1:10" ht="34.5" customHeight="1">
      <c r="A26" s="641" t="s">
        <v>11</v>
      </c>
      <c r="B26" s="642"/>
      <c r="C26" s="224">
        <v>1823214</v>
      </c>
      <c r="D26" s="225">
        <v>0</v>
      </c>
      <c r="E26" s="225">
        <v>0</v>
      </c>
      <c r="F26" s="225">
        <v>0</v>
      </c>
      <c r="G26" s="225">
        <v>0</v>
      </c>
      <c r="H26" s="226">
        <v>0</v>
      </c>
      <c r="I26" s="227">
        <v>0</v>
      </c>
      <c r="J26" s="212">
        <f t="shared" si="1"/>
        <v>1823214</v>
      </c>
    </row>
    <row r="27" spans="1:10" ht="34.5" customHeight="1">
      <c r="A27" s="643" t="s">
        <v>100</v>
      </c>
      <c r="B27" s="644"/>
      <c r="C27" s="575">
        <f>C6+C9+C17+C25+C26</f>
        <v>247313825</v>
      </c>
      <c r="D27" s="576">
        <f t="shared" ref="D27:H27" si="4">D6+D9+D17+D25+D26</f>
        <v>70452260</v>
      </c>
      <c r="E27" s="576">
        <f t="shared" si="4"/>
        <v>134652278</v>
      </c>
      <c r="F27" s="576">
        <f t="shared" si="4"/>
        <v>22248830</v>
      </c>
      <c r="G27" s="576">
        <f t="shared" si="4"/>
        <v>124931432</v>
      </c>
      <c r="H27" s="577">
        <f t="shared" si="4"/>
        <v>197740644</v>
      </c>
      <c r="I27" s="578">
        <v>0</v>
      </c>
      <c r="J27" s="579">
        <f t="shared" ref="J27" si="5">J6+J9+J17+J25+J26</f>
        <v>797339269</v>
      </c>
    </row>
    <row r="28" spans="1:10" ht="33.75" customHeight="1">
      <c r="A28" s="645" t="s">
        <v>75</v>
      </c>
      <c r="B28" s="646"/>
      <c r="C28" s="233">
        <v>0</v>
      </c>
      <c r="D28" s="234">
        <v>0</v>
      </c>
      <c r="E28" s="234">
        <v>0</v>
      </c>
      <c r="F28" s="234">
        <v>0</v>
      </c>
      <c r="G28" s="234">
        <v>0</v>
      </c>
      <c r="H28" s="234">
        <v>0</v>
      </c>
      <c r="I28" s="475">
        <v>9314244</v>
      </c>
      <c r="J28" s="590">
        <f t="shared" si="1"/>
        <v>9314244</v>
      </c>
    </row>
    <row r="29" spans="1:10" ht="33.75" customHeight="1">
      <c r="A29" s="647" t="s">
        <v>76</v>
      </c>
      <c r="B29" s="648"/>
      <c r="C29" s="236">
        <v>0</v>
      </c>
      <c r="D29" s="237">
        <v>0</v>
      </c>
      <c r="E29" s="237">
        <v>0</v>
      </c>
      <c r="F29" s="237">
        <v>0</v>
      </c>
      <c r="G29" s="237">
        <v>0</v>
      </c>
      <c r="H29" s="237">
        <v>0</v>
      </c>
      <c r="I29" s="476">
        <v>56925176</v>
      </c>
      <c r="J29" s="590">
        <f t="shared" si="1"/>
        <v>56925176</v>
      </c>
    </row>
    <row r="30" spans="1:10" ht="33.75" customHeight="1">
      <c r="A30" s="630" t="s">
        <v>33</v>
      </c>
      <c r="B30" s="631"/>
      <c r="C30" s="238">
        <v>0</v>
      </c>
      <c r="D30" s="239">
        <v>0</v>
      </c>
      <c r="E30" s="239">
        <v>0</v>
      </c>
      <c r="F30" s="239">
        <v>0</v>
      </c>
      <c r="G30" s="239">
        <v>0</v>
      </c>
      <c r="H30" s="239">
        <v>0</v>
      </c>
      <c r="I30" s="477">
        <v>770446</v>
      </c>
      <c r="J30" s="590">
        <f t="shared" si="1"/>
        <v>770446</v>
      </c>
    </row>
    <row r="31" spans="1:10" ht="33.75" customHeight="1">
      <c r="A31" s="647" t="s">
        <v>32</v>
      </c>
      <c r="B31" s="648"/>
      <c r="C31" s="236">
        <v>0</v>
      </c>
      <c r="D31" s="237">
        <v>0</v>
      </c>
      <c r="E31" s="237">
        <v>0</v>
      </c>
      <c r="F31" s="237">
        <v>0</v>
      </c>
      <c r="G31" s="237">
        <v>0</v>
      </c>
      <c r="H31" s="237">
        <v>0</v>
      </c>
      <c r="I31" s="476">
        <v>1082977</v>
      </c>
      <c r="J31" s="590">
        <f t="shared" si="1"/>
        <v>1082977</v>
      </c>
    </row>
    <row r="32" spans="1:10" ht="33.75" customHeight="1">
      <c r="A32" s="655" t="s">
        <v>100</v>
      </c>
      <c r="B32" s="656"/>
      <c r="C32" s="580">
        <f>SUM(C28:C31)</f>
        <v>0</v>
      </c>
      <c r="D32" s="581">
        <f t="shared" ref="D32:H32" si="6">SUM(D28:D31)</f>
        <v>0</v>
      </c>
      <c r="E32" s="581">
        <f t="shared" si="6"/>
        <v>0</v>
      </c>
      <c r="F32" s="581">
        <f t="shared" si="6"/>
        <v>0</v>
      </c>
      <c r="G32" s="581">
        <f t="shared" si="6"/>
        <v>0</v>
      </c>
      <c r="H32" s="581">
        <f t="shared" si="6"/>
        <v>0</v>
      </c>
      <c r="I32" s="582">
        <f>SUM(I28:I31)</f>
        <v>68092843</v>
      </c>
      <c r="J32" s="583">
        <f>SUM(J28:J31)</f>
        <v>68092843</v>
      </c>
    </row>
    <row r="33" spans="1:10" ht="33.75" customHeight="1" thickBot="1">
      <c r="A33" s="657" t="s">
        <v>99</v>
      </c>
      <c r="B33" s="658"/>
      <c r="C33" s="584">
        <f t="shared" ref="C33:H33" si="7">C27</f>
        <v>247313825</v>
      </c>
      <c r="D33" s="585">
        <f t="shared" si="7"/>
        <v>70452260</v>
      </c>
      <c r="E33" s="585">
        <f t="shared" si="7"/>
        <v>134652278</v>
      </c>
      <c r="F33" s="585">
        <f t="shared" si="7"/>
        <v>22248830</v>
      </c>
      <c r="G33" s="585">
        <f t="shared" si="7"/>
        <v>124931432</v>
      </c>
      <c r="H33" s="586">
        <f t="shared" si="7"/>
        <v>197740644</v>
      </c>
      <c r="I33" s="587">
        <f>I32</f>
        <v>68092843</v>
      </c>
      <c r="J33" s="588">
        <f>J27+J32</f>
        <v>865432112</v>
      </c>
    </row>
    <row r="34" spans="1:10" ht="19.2" customHeight="1">
      <c r="A34" s="659"/>
      <c r="B34" s="660"/>
      <c r="C34" s="545">
        <v>247276542</v>
      </c>
      <c r="D34" s="546">
        <v>70931178</v>
      </c>
      <c r="E34" s="546">
        <v>136292101</v>
      </c>
      <c r="F34" s="546">
        <v>22248830</v>
      </c>
      <c r="G34" s="546">
        <v>192177592</v>
      </c>
      <c r="H34" s="547">
        <v>200122332</v>
      </c>
      <c r="I34" s="574" t="s">
        <v>77</v>
      </c>
      <c r="J34" s="551">
        <f>SUM(C34:H34)</f>
        <v>869048575</v>
      </c>
    </row>
    <row r="35" spans="1:10" ht="19.2" customHeight="1">
      <c r="A35" s="673" t="s">
        <v>110</v>
      </c>
      <c r="B35" s="674"/>
      <c r="C35" s="540"/>
      <c r="D35" s="541"/>
      <c r="E35" s="541"/>
      <c r="F35" s="541"/>
      <c r="G35" s="541"/>
      <c r="H35" s="542"/>
      <c r="I35" s="536"/>
      <c r="J35" s="601">
        <v>869048000</v>
      </c>
    </row>
    <row r="36" spans="1:10" ht="19.2" customHeight="1">
      <c r="A36" s="671"/>
      <c r="B36" s="672"/>
      <c r="C36" s="543">
        <f>C33-C34</f>
        <v>37283</v>
      </c>
      <c r="D36" s="550">
        <f t="shared" ref="D36:H36" si="8">D33-D34</f>
        <v>-478918</v>
      </c>
      <c r="E36" s="550">
        <f t="shared" si="8"/>
        <v>-1639823</v>
      </c>
      <c r="F36" s="550">
        <f t="shared" si="8"/>
        <v>0</v>
      </c>
      <c r="G36" s="550">
        <f>G33+I33-G34</f>
        <v>846683</v>
      </c>
      <c r="H36" s="549">
        <f t="shared" si="8"/>
        <v>-2381688</v>
      </c>
      <c r="I36" s="665"/>
      <c r="J36" s="568">
        <f>SUM(C36:I36)</f>
        <v>-3616463</v>
      </c>
    </row>
    <row r="37" spans="1:10" s="531" customFormat="1" ht="19.2" customHeight="1" thickBot="1">
      <c r="A37" s="661" t="s">
        <v>111</v>
      </c>
      <c r="B37" s="662"/>
      <c r="C37" s="537"/>
      <c r="D37" s="538"/>
      <c r="E37" s="538"/>
      <c r="F37" s="538"/>
      <c r="G37" s="538"/>
      <c r="H37" s="538"/>
      <c r="I37" s="666"/>
      <c r="J37" s="562">
        <f>J33-J35</f>
        <v>-3615888</v>
      </c>
    </row>
    <row r="38" spans="1:10" s="531" customFormat="1" ht="33" customHeight="1">
      <c r="A38" s="544"/>
      <c r="B38" s="532"/>
      <c r="C38" s="533"/>
      <c r="D38" s="533"/>
      <c r="E38" s="533"/>
      <c r="F38" s="533"/>
      <c r="G38" s="533"/>
      <c r="H38" s="533"/>
      <c r="I38" s="533"/>
      <c r="J38" s="534"/>
    </row>
    <row r="39" spans="1:10" ht="3.6" customHeight="1">
      <c r="A39" s="254"/>
      <c r="B39" s="254"/>
      <c r="C39" s="255"/>
      <c r="D39" s="255"/>
      <c r="E39" s="255"/>
      <c r="F39" s="255"/>
      <c r="G39" s="255"/>
      <c r="H39" s="255"/>
      <c r="I39" s="255"/>
      <c r="J39" s="255"/>
    </row>
    <row r="40" spans="1:10" ht="32.25" customHeight="1" thickBot="1">
      <c r="A40" s="256"/>
      <c r="B40" s="256"/>
      <c r="C40" s="257" t="s">
        <v>79</v>
      </c>
      <c r="D40" s="257"/>
      <c r="E40" s="257"/>
      <c r="F40" s="257"/>
      <c r="G40" s="257"/>
      <c r="H40" s="257"/>
      <c r="I40" s="258"/>
      <c r="J40" s="123" t="s">
        <v>80</v>
      </c>
    </row>
    <row r="41" spans="1:10" ht="33" hidden="1" customHeight="1">
      <c r="A41" s="259"/>
      <c r="B41" s="260" t="s">
        <v>51</v>
      </c>
      <c r="C41" s="261">
        <f>ROUNDDOWN(C$34/12,0)</f>
        <v>20606378</v>
      </c>
      <c r="D41" s="262">
        <f t="shared" ref="D41:H43" si="9">ROUNDDOWN(D$34/12,0)</f>
        <v>5910931</v>
      </c>
      <c r="E41" s="262">
        <f t="shared" si="9"/>
        <v>11357675</v>
      </c>
      <c r="F41" s="262">
        <f t="shared" si="9"/>
        <v>1854069</v>
      </c>
      <c r="G41" s="262">
        <f t="shared" si="9"/>
        <v>16014799</v>
      </c>
      <c r="H41" s="262">
        <f t="shared" si="9"/>
        <v>16676861</v>
      </c>
      <c r="I41" s="263" t="s">
        <v>63</v>
      </c>
      <c r="J41" s="264">
        <f>SUM(C41:I41)</f>
        <v>72420713</v>
      </c>
    </row>
    <row r="42" spans="1:10" s="269" customFormat="1" ht="33" hidden="1" customHeight="1">
      <c r="A42" s="128"/>
      <c r="B42" s="265" t="s">
        <v>82</v>
      </c>
      <c r="C42" s="261">
        <f t="shared" ref="C42:C43" si="10">ROUNDDOWN(C$34/12,0)</f>
        <v>20606378</v>
      </c>
      <c r="D42" s="266">
        <f t="shared" si="9"/>
        <v>5910931</v>
      </c>
      <c r="E42" s="266">
        <f t="shared" si="9"/>
        <v>11357675</v>
      </c>
      <c r="F42" s="266">
        <f t="shared" si="9"/>
        <v>1854069</v>
      </c>
      <c r="G42" s="266">
        <f t="shared" si="9"/>
        <v>16014799</v>
      </c>
      <c r="H42" s="266">
        <f t="shared" si="9"/>
        <v>16676861</v>
      </c>
      <c r="I42" s="267" t="s">
        <v>63</v>
      </c>
      <c r="J42" s="268">
        <f t="shared" ref="J42:J51" si="11">SUM(C42:I42)</f>
        <v>72420713</v>
      </c>
    </row>
    <row r="43" spans="1:10" ht="33" hidden="1" customHeight="1">
      <c r="A43" s="270"/>
      <c r="B43" s="271" t="s">
        <v>53</v>
      </c>
      <c r="C43" s="272">
        <f t="shared" si="10"/>
        <v>20606378</v>
      </c>
      <c r="D43" s="273">
        <f t="shared" si="9"/>
        <v>5910931</v>
      </c>
      <c r="E43" s="273">
        <f t="shared" si="9"/>
        <v>11357675</v>
      </c>
      <c r="F43" s="273">
        <f t="shared" si="9"/>
        <v>1854069</v>
      </c>
      <c r="G43" s="273">
        <f t="shared" si="9"/>
        <v>16014799</v>
      </c>
      <c r="H43" s="273">
        <f t="shared" si="9"/>
        <v>16676861</v>
      </c>
      <c r="I43" s="274" t="s">
        <v>63</v>
      </c>
      <c r="J43" s="275">
        <f t="shared" si="11"/>
        <v>72420713</v>
      </c>
    </row>
    <row r="44" spans="1:10" ht="38.25" customHeight="1">
      <c r="A44" s="478"/>
      <c r="B44" s="479" t="s">
        <v>83</v>
      </c>
      <c r="C44" s="480">
        <f t="shared" ref="C44:I44" si="12">C33-C45*8</f>
        <v>82437945</v>
      </c>
      <c r="D44" s="481">
        <f t="shared" si="12"/>
        <v>23484092</v>
      </c>
      <c r="E44" s="481">
        <f t="shared" si="12"/>
        <v>44884094</v>
      </c>
      <c r="F44" s="481">
        <f t="shared" si="12"/>
        <v>7416278</v>
      </c>
      <c r="G44" s="481">
        <f t="shared" si="12"/>
        <v>41643816</v>
      </c>
      <c r="H44" s="481">
        <f t="shared" si="12"/>
        <v>65913548</v>
      </c>
      <c r="I44" s="482">
        <f t="shared" si="12"/>
        <v>22697619</v>
      </c>
      <c r="J44" s="483">
        <f t="shared" si="11"/>
        <v>288477392</v>
      </c>
    </row>
    <row r="45" spans="1:10" ht="38.25" customHeight="1">
      <c r="A45" s="157"/>
      <c r="B45" s="281" t="s">
        <v>54</v>
      </c>
      <c r="C45" s="282">
        <f t="shared" ref="C45:I45" si="13">ROUNDDOWN(C33/12,0)</f>
        <v>20609485</v>
      </c>
      <c r="D45" s="159">
        <f t="shared" si="13"/>
        <v>5871021</v>
      </c>
      <c r="E45" s="159">
        <f t="shared" si="13"/>
        <v>11221023</v>
      </c>
      <c r="F45" s="159">
        <f t="shared" si="13"/>
        <v>1854069</v>
      </c>
      <c r="G45" s="159">
        <f t="shared" si="13"/>
        <v>10410952</v>
      </c>
      <c r="H45" s="159">
        <f t="shared" si="13"/>
        <v>16478387</v>
      </c>
      <c r="I45" s="160">
        <f t="shared" si="13"/>
        <v>5674403</v>
      </c>
      <c r="J45" s="283">
        <f t="shared" si="11"/>
        <v>72119340</v>
      </c>
    </row>
    <row r="46" spans="1:10" ht="38.25" customHeight="1">
      <c r="A46" s="276"/>
      <c r="B46" s="277" t="s">
        <v>55</v>
      </c>
      <c r="C46" s="278">
        <f t="shared" ref="C46:I52" si="14">C45</f>
        <v>20609485</v>
      </c>
      <c r="D46" s="279">
        <f t="shared" si="14"/>
        <v>5871021</v>
      </c>
      <c r="E46" s="279">
        <f t="shared" si="14"/>
        <v>11221023</v>
      </c>
      <c r="F46" s="279">
        <f t="shared" si="14"/>
        <v>1854069</v>
      </c>
      <c r="G46" s="279">
        <f t="shared" si="14"/>
        <v>10410952</v>
      </c>
      <c r="H46" s="279">
        <f t="shared" si="14"/>
        <v>16478387</v>
      </c>
      <c r="I46" s="280">
        <f t="shared" si="14"/>
        <v>5674403</v>
      </c>
      <c r="J46" s="484">
        <f t="shared" si="11"/>
        <v>72119340</v>
      </c>
    </row>
    <row r="47" spans="1:10" ht="38.25" customHeight="1">
      <c r="A47" s="157"/>
      <c r="B47" s="281" t="s">
        <v>56</v>
      </c>
      <c r="C47" s="161">
        <f t="shared" si="14"/>
        <v>20609485</v>
      </c>
      <c r="D47" s="159">
        <f t="shared" si="14"/>
        <v>5871021</v>
      </c>
      <c r="E47" s="159">
        <f t="shared" si="14"/>
        <v>11221023</v>
      </c>
      <c r="F47" s="159">
        <f t="shared" si="14"/>
        <v>1854069</v>
      </c>
      <c r="G47" s="159">
        <f t="shared" si="14"/>
        <v>10410952</v>
      </c>
      <c r="H47" s="159">
        <f t="shared" si="14"/>
        <v>16478387</v>
      </c>
      <c r="I47" s="282">
        <f t="shared" si="14"/>
        <v>5674403</v>
      </c>
      <c r="J47" s="283">
        <f t="shared" si="11"/>
        <v>72119340</v>
      </c>
    </row>
    <row r="48" spans="1:10" s="269" customFormat="1" ht="38.25" customHeight="1">
      <c r="A48" s="157"/>
      <c r="B48" s="158" t="s">
        <v>57</v>
      </c>
      <c r="C48" s="161">
        <f t="shared" si="14"/>
        <v>20609485</v>
      </c>
      <c r="D48" s="159">
        <f t="shared" si="14"/>
        <v>5871021</v>
      </c>
      <c r="E48" s="159">
        <f t="shared" si="14"/>
        <v>11221023</v>
      </c>
      <c r="F48" s="159">
        <f t="shared" si="14"/>
        <v>1854069</v>
      </c>
      <c r="G48" s="159">
        <f t="shared" si="14"/>
        <v>10410952</v>
      </c>
      <c r="H48" s="159">
        <f t="shared" si="14"/>
        <v>16478387</v>
      </c>
      <c r="I48" s="282">
        <f t="shared" si="14"/>
        <v>5674403</v>
      </c>
      <c r="J48" s="283">
        <f t="shared" si="11"/>
        <v>72119340</v>
      </c>
    </row>
    <row r="49" spans="1:10" s="284" customFormat="1" ht="38.25" customHeight="1">
      <c r="A49" s="157"/>
      <c r="B49" s="281" t="s">
        <v>58</v>
      </c>
      <c r="C49" s="161">
        <f t="shared" si="14"/>
        <v>20609485</v>
      </c>
      <c r="D49" s="159">
        <f t="shared" si="14"/>
        <v>5871021</v>
      </c>
      <c r="E49" s="159">
        <f t="shared" si="14"/>
        <v>11221023</v>
      </c>
      <c r="F49" s="159">
        <f t="shared" si="14"/>
        <v>1854069</v>
      </c>
      <c r="G49" s="159">
        <f t="shared" si="14"/>
        <v>10410952</v>
      </c>
      <c r="H49" s="159">
        <f t="shared" si="14"/>
        <v>16478387</v>
      </c>
      <c r="I49" s="282">
        <f t="shared" si="14"/>
        <v>5674403</v>
      </c>
      <c r="J49" s="283">
        <f t="shared" si="11"/>
        <v>72119340</v>
      </c>
    </row>
    <row r="50" spans="1:10" s="284" customFormat="1" ht="38.25" customHeight="1">
      <c r="A50" s="276"/>
      <c r="B50" s="158" t="s">
        <v>59</v>
      </c>
      <c r="C50" s="161">
        <f t="shared" si="14"/>
        <v>20609485</v>
      </c>
      <c r="D50" s="159">
        <f t="shared" si="14"/>
        <v>5871021</v>
      </c>
      <c r="E50" s="159">
        <f t="shared" si="14"/>
        <v>11221023</v>
      </c>
      <c r="F50" s="159">
        <f t="shared" si="14"/>
        <v>1854069</v>
      </c>
      <c r="G50" s="159">
        <f t="shared" si="14"/>
        <v>10410952</v>
      </c>
      <c r="H50" s="159">
        <f t="shared" si="14"/>
        <v>16478387</v>
      </c>
      <c r="I50" s="282">
        <f t="shared" si="14"/>
        <v>5674403</v>
      </c>
      <c r="J50" s="283">
        <f t="shared" si="11"/>
        <v>72119340</v>
      </c>
    </row>
    <row r="51" spans="1:10" s="287" customFormat="1" ht="38.25" customHeight="1">
      <c r="A51" s="157"/>
      <c r="B51" s="285" t="s">
        <v>60</v>
      </c>
      <c r="C51" s="161">
        <f t="shared" si="14"/>
        <v>20609485</v>
      </c>
      <c r="D51" s="159">
        <f t="shared" si="14"/>
        <v>5871021</v>
      </c>
      <c r="E51" s="159">
        <f t="shared" si="14"/>
        <v>11221023</v>
      </c>
      <c r="F51" s="159">
        <f t="shared" si="14"/>
        <v>1854069</v>
      </c>
      <c r="G51" s="159">
        <f t="shared" si="14"/>
        <v>10410952</v>
      </c>
      <c r="H51" s="159">
        <f t="shared" si="14"/>
        <v>16478387</v>
      </c>
      <c r="I51" s="282">
        <f t="shared" si="14"/>
        <v>5674403</v>
      </c>
      <c r="J51" s="286">
        <f t="shared" si="11"/>
        <v>72119340</v>
      </c>
    </row>
    <row r="52" spans="1:10" s="287" customFormat="1" ht="38.25" customHeight="1">
      <c r="A52" s="162"/>
      <c r="B52" s="158" t="s">
        <v>61</v>
      </c>
      <c r="C52" s="164">
        <f>C51</f>
        <v>20609485</v>
      </c>
      <c r="D52" s="165">
        <f t="shared" si="14"/>
        <v>5871021</v>
      </c>
      <c r="E52" s="165">
        <f t="shared" si="14"/>
        <v>11221023</v>
      </c>
      <c r="F52" s="165">
        <f t="shared" si="14"/>
        <v>1854069</v>
      </c>
      <c r="G52" s="165">
        <f t="shared" si="14"/>
        <v>10410952</v>
      </c>
      <c r="H52" s="165">
        <f t="shared" si="14"/>
        <v>16478387</v>
      </c>
      <c r="I52" s="288">
        <f t="shared" si="14"/>
        <v>5674403</v>
      </c>
      <c r="J52" s="289">
        <f t="shared" si="1"/>
        <v>72119340</v>
      </c>
    </row>
    <row r="53" spans="1:10" s="287" customFormat="1" ht="38.25" customHeight="1" thickBot="1">
      <c r="A53" s="663" t="s">
        <v>99</v>
      </c>
      <c r="B53" s="664"/>
      <c r="C53" s="290">
        <f>SUM(C44:C52)</f>
        <v>247313825</v>
      </c>
      <c r="D53" s="291">
        <f t="shared" ref="D53:I53" si="15">SUM(D44:D52)</f>
        <v>70452260</v>
      </c>
      <c r="E53" s="291">
        <f t="shared" si="15"/>
        <v>134652278</v>
      </c>
      <c r="F53" s="291">
        <f t="shared" si="15"/>
        <v>22248830</v>
      </c>
      <c r="G53" s="291">
        <f t="shared" si="15"/>
        <v>124931432</v>
      </c>
      <c r="H53" s="291">
        <f t="shared" si="15"/>
        <v>197740644</v>
      </c>
      <c r="I53" s="292">
        <f t="shared" si="15"/>
        <v>68092843</v>
      </c>
      <c r="J53" s="293">
        <f>SUM(J44:J52)</f>
        <v>865432112</v>
      </c>
    </row>
    <row r="54" spans="1:10" s="287" customFormat="1" ht="33" customHeight="1">
      <c r="A54" s="294"/>
      <c r="B54" s="294"/>
      <c r="C54" s="295"/>
      <c r="D54" s="295"/>
      <c r="E54" s="295"/>
      <c r="F54" s="295"/>
      <c r="G54" s="295"/>
      <c r="H54" s="295"/>
      <c r="I54" s="295"/>
      <c r="J54" s="295"/>
    </row>
    <row r="55" spans="1:10" ht="19.5" customHeight="1">
      <c r="A55" s="632" t="str">
        <f>A1</f>
        <v>令和２年度　長期前受金戻入（上水）</v>
      </c>
      <c r="B55" s="632"/>
      <c r="C55" s="632"/>
      <c r="D55" s="632"/>
      <c r="E55" s="632"/>
      <c r="F55" s="632"/>
      <c r="G55" s="632"/>
      <c r="H55" s="632"/>
      <c r="I55" s="632"/>
      <c r="J55" s="632"/>
    </row>
    <row r="56" spans="1:10" s="287" customFormat="1" ht="33" customHeight="1" thickBot="1">
      <c r="A56" s="294"/>
      <c r="B56" s="296" t="s">
        <v>84</v>
      </c>
      <c r="C56" s="295"/>
      <c r="D56" s="295"/>
      <c r="E56" s="295"/>
      <c r="F56" s="295"/>
      <c r="G56" s="295"/>
      <c r="H56" s="295"/>
      <c r="I56" s="295"/>
      <c r="J56" s="295"/>
    </row>
    <row r="57" spans="1:10" ht="33.75" customHeight="1">
      <c r="A57" s="633" t="s">
        <v>5</v>
      </c>
      <c r="B57" s="634"/>
      <c r="C57" s="203" t="s">
        <v>0</v>
      </c>
      <c r="D57" s="22" t="s">
        <v>73</v>
      </c>
      <c r="E57" s="22" t="s">
        <v>1</v>
      </c>
      <c r="F57" s="22" t="s">
        <v>2</v>
      </c>
      <c r="G57" s="22" t="s">
        <v>3</v>
      </c>
      <c r="H57" s="24" t="s">
        <v>4</v>
      </c>
      <c r="I57" s="26" t="s">
        <v>34</v>
      </c>
      <c r="J57" s="204" t="s">
        <v>41</v>
      </c>
    </row>
    <row r="58" spans="1:10" ht="33.75" customHeight="1">
      <c r="A58" s="681" t="s">
        <v>85</v>
      </c>
      <c r="B58" s="682"/>
      <c r="C58" s="297">
        <v>0</v>
      </c>
      <c r="D58" s="298">
        <v>0</v>
      </c>
      <c r="E58" s="298">
        <v>0</v>
      </c>
      <c r="F58" s="298">
        <v>0</v>
      </c>
      <c r="G58" s="416">
        <v>130831707</v>
      </c>
      <c r="H58" s="406">
        <v>0</v>
      </c>
      <c r="I58" s="406">
        <v>0</v>
      </c>
      <c r="J58" s="571">
        <f t="shared" ref="J58:J62" si="16">SUM(C58:I58)</f>
        <v>130831707</v>
      </c>
    </row>
    <row r="59" spans="1:10" ht="33.75" customHeight="1">
      <c r="A59" s="649" t="s">
        <v>86</v>
      </c>
      <c r="B59" s="650"/>
      <c r="C59" s="299">
        <v>0</v>
      </c>
      <c r="D59" s="300">
        <v>0</v>
      </c>
      <c r="E59" s="300">
        <v>0</v>
      </c>
      <c r="F59" s="300">
        <v>0</v>
      </c>
      <c r="G59" s="417">
        <v>19827763</v>
      </c>
      <c r="H59" s="408">
        <v>0</v>
      </c>
      <c r="I59" s="408">
        <v>0</v>
      </c>
      <c r="J59" s="571">
        <f t="shared" si="16"/>
        <v>19827763</v>
      </c>
    </row>
    <row r="60" spans="1:10" ht="33.75" customHeight="1">
      <c r="A60" s="651" t="s">
        <v>87</v>
      </c>
      <c r="B60" s="652"/>
      <c r="C60" s="299">
        <v>0</v>
      </c>
      <c r="D60" s="300">
        <v>0</v>
      </c>
      <c r="E60" s="300">
        <v>0</v>
      </c>
      <c r="F60" s="300">
        <v>0</v>
      </c>
      <c r="G60" s="604">
        <v>70887815</v>
      </c>
      <c r="H60" s="408">
        <v>0</v>
      </c>
      <c r="I60" s="408">
        <v>0</v>
      </c>
      <c r="J60" s="571">
        <f t="shared" si="16"/>
        <v>70887815</v>
      </c>
    </row>
    <row r="61" spans="1:10" ht="33.75" customHeight="1">
      <c r="A61" s="653" t="s">
        <v>13</v>
      </c>
      <c r="B61" s="654"/>
      <c r="C61" s="301">
        <v>0</v>
      </c>
      <c r="D61" s="302">
        <v>0</v>
      </c>
      <c r="E61" s="302">
        <v>0</v>
      </c>
      <c r="F61" s="302">
        <v>0</v>
      </c>
      <c r="G61" s="418">
        <v>6649879</v>
      </c>
      <c r="H61" s="409">
        <v>0</v>
      </c>
      <c r="I61" s="409">
        <v>0</v>
      </c>
      <c r="J61" s="571">
        <f t="shared" si="16"/>
        <v>6649879</v>
      </c>
    </row>
    <row r="62" spans="1:10" ht="33.75" customHeight="1" thickBot="1">
      <c r="A62" s="675" t="s">
        <v>99</v>
      </c>
      <c r="B62" s="676"/>
      <c r="C62" s="303">
        <f>SUM(C58:C61)</f>
        <v>0</v>
      </c>
      <c r="D62" s="304">
        <f t="shared" ref="D62:I62" si="17">SUM(D58:D61)</f>
        <v>0</v>
      </c>
      <c r="E62" s="304">
        <f t="shared" si="17"/>
        <v>0</v>
      </c>
      <c r="F62" s="304">
        <f t="shared" si="17"/>
        <v>0</v>
      </c>
      <c r="G62" s="304">
        <f>SUM(G58:G61)</f>
        <v>228197164</v>
      </c>
      <c r="H62" s="410">
        <f t="shared" si="17"/>
        <v>0</v>
      </c>
      <c r="I62" s="410">
        <f t="shared" si="17"/>
        <v>0</v>
      </c>
      <c r="J62" s="572">
        <f t="shared" si="16"/>
        <v>228197164</v>
      </c>
    </row>
    <row r="63" spans="1:10" ht="19.2" customHeight="1">
      <c r="A63" s="659"/>
      <c r="B63" s="660"/>
      <c r="C63" s="552">
        <v>0</v>
      </c>
      <c r="D63" s="553">
        <v>0</v>
      </c>
      <c r="E63" s="553">
        <v>0</v>
      </c>
      <c r="F63" s="553">
        <v>0</v>
      </c>
      <c r="G63" s="553">
        <v>228204307</v>
      </c>
      <c r="H63" s="554">
        <v>0</v>
      </c>
      <c r="I63" s="605">
        <v>0</v>
      </c>
      <c r="J63" s="551">
        <f>SUM(C63:I63)</f>
        <v>228204307</v>
      </c>
    </row>
    <row r="64" spans="1:10" ht="19.2" customHeight="1">
      <c r="A64" s="673" t="s">
        <v>110</v>
      </c>
      <c r="B64" s="674"/>
      <c r="C64" s="555"/>
      <c r="D64" s="556"/>
      <c r="E64" s="556"/>
      <c r="F64" s="556"/>
      <c r="G64" s="556"/>
      <c r="H64" s="557"/>
      <c r="I64" s="558"/>
      <c r="J64" s="601">
        <v>228204000</v>
      </c>
    </row>
    <row r="65" spans="1:10" ht="19.2" customHeight="1">
      <c r="A65" s="671"/>
      <c r="B65" s="672"/>
      <c r="C65" s="559">
        <f>C62-C63</f>
        <v>0</v>
      </c>
      <c r="D65" s="560">
        <f t="shared" ref="D65:H65" si="18">D62-D63</f>
        <v>0</v>
      </c>
      <c r="E65" s="560">
        <f t="shared" si="18"/>
        <v>0</v>
      </c>
      <c r="F65" s="560">
        <f t="shared" si="18"/>
        <v>0</v>
      </c>
      <c r="G65" s="550">
        <f>G62-G63</f>
        <v>-7143</v>
      </c>
      <c r="H65" s="560">
        <f t="shared" si="18"/>
        <v>0</v>
      </c>
      <c r="I65" s="561">
        <f>I62</f>
        <v>0</v>
      </c>
      <c r="J65" s="563">
        <f>SUM(C65:I65)</f>
        <v>-7143</v>
      </c>
    </row>
    <row r="66" spans="1:10" s="531" customFormat="1" ht="19.2" customHeight="1" thickBot="1">
      <c r="A66" s="661" t="s">
        <v>111</v>
      </c>
      <c r="B66" s="662"/>
      <c r="C66" s="537"/>
      <c r="D66" s="538"/>
      <c r="E66" s="538"/>
      <c r="F66" s="538"/>
      <c r="G66" s="538"/>
      <c r="H66" s="538"/>
      <c r="I66" s="539"/>
      <c r="J66" s="562">
        <f>J62-J64</f>
        <v>-6836</v>
      </c>
    </row>
    <row r="67" spans="1:10" ht="33" customHeight="1" thickBot="1">
      <c r="A67" s="256"/>
      <c r="B67" s="256"/>
      <c r="C67" s="257" t="s">
        <v>88</v>
      </c>
      <c r="D67" s="257"/>
      <c r="E67" s="257"/>
      <c r="F67" s="257"/>
      <c r="G67" s="257"/>
      <c r="H67" s="257"/>
      <c r="I67" s="257"/>
      <c r="J67" s="123" t="s">
        <v>89</v>
      </c>
    </row>
    <row r="68" spans="1:10" ht="33" hidden="1" customHeight="1">
      <c r="A68" s="259"/>
      <c r="B68" s="307" t="s">
        <v>51</v>
      </c>
      <c r="C68" s="136">
        <f t="shared" ref="C68:I68" si="19">ROUNDDOWN(C$63/12,0)</f>
        <v>0</v>
      </c>
      <c r="D68" s="135">
        <f t="shared" si="19"/>
        <v>0</v>
      </c>
      <c r="E68" s="135">
        <f t="shared" si="19"/>
        <v>0</v>
      </c>
      <c r="F68" s="135">
        <f t="shared" si="19"/>
        <v>0</v>
      </c>
      <c r="G68" s="135"/>
      <c r="H68" s="135">
        <f t="shared" si="19"/>
        <v>0</v>
      </c>
      <c r="I68" s="156">
        <f t="shared" si="19"/>
        <v>0</v>
      </c>
      <c r="J68" s="308">
        <f>SUM(C68:I68)</f>
        <v>0</v>
      </c>
    </row>
    <row r="69" spans="1:10" s="269" customFormat="1" ht="33" hidden="1" customHeight="1">
      <c r="A69" s="128"/>
      <c r="B69" s="144" t="s">
        <v>82</v>
      </c>
      <c r="C69" s="136">
        <f>C68</f>
        <v>0</v>
      </c>
      <c r="D69" s="137">
        <f t="shared" ref="D69:F69" si="20">D68</f>
        <v>0</v>
      </c>
      <c r="E69" s="137">
        <f t="shared" si="20"/>
        <v>0</v>
      </c>
      <c r="F69" s="137">
        <f t="shared" si="20"/>
        <v>0</v>
      </c>
      <c r="G69" s="137"/>
      <c r="H69" s="137">
        <f t="shared" ref="H69:I69" si="21">H68</f>
        <v>0</v>
      </c>
      <c r="I69" s="156">
        <f t="shared" si="21"/>
        <v>0</v>
      </c>
      <c r="J69" s="309">
        <f t="shared" ref="J69:J78" si="22">SUM(C69:I69)</f>
        <v>0</v>
      </c>
    </row>
    <row r="70" spans="1:10" ht="33" hidden="1" customHeight="1" thickBot="1">
      <c r="A70" s="270"/>
      <c r="B70" s="310" t="s">
        <v>53</v>
      </c>
      <c r="C70" s="311">
        <f>C68</f>
        <v>0</v>
      </c>
      <c r="D70" s="312">
        <f t="shared" ref="D70:F70" si="23">D68</f>
        <v>0</v>
      </c>
      <c r="E70" s="312">
        <f t="shared" si="23"/>
        <v>0</v>
      </c>
      <c r="F70" s="312">
        <f t="shared" si="23"/>
        <v>0</v>
      </c>
      <c r="G70" s="312"/>
      <c r="H70" s="312">
        <f t="shared" ref="H70:I70" si="24">H68</f>
        <v>0</v>
      </c>
      <c r="I70" s="313">
        <f t="shared" si="24"/>
        <v>0</v>
      </c>
      <c r="J70" s="314">
        <f t="shared" si="22"/>
        <v>0</v>
      </c>
    </row>
    <row r="71" spans="1:10" ht="38.25" customHeight="1">
      <c r="A71" s="478"/>
      <c r="B71" s="479" t="s">
        <v>90</v>
      </c>
      <c r="C71" s="480">
        <f t="shared" ref="C71:I71" si="25">C62-C72*8</f>
        <v>0</v>
      </c>
      <c r="D71" s="481">
        <f t="shared" si="25"/>
        <v>0</v>
      </c>
      <c r="E71" s="481">
        <f t="shared" si="25"/>
        <v>0</v>
      </c>
      <c r="F71" s="481">
        <f t="shared" si="25"/>
        <v>0</v>
      </c>
      <c r="G71" s="481">
        <f t="shared" si="25"/>
        <v>76065724</v>
      </c>
      <c r="H71" s="481">
        <f t="shared" si="25"/>
        <v>0</v>
      </c>
      <c r="I71" s="502">
        <f t="shared" si="25"/>
        <v>0</v>
      </c>
      <c r="J71" s="503">
        <f t="shared" si="22"/>
        <v>76065724</v>
      </c>
    </row>
    <row r="72" spans="1:10" ht="38.25" customHeight="1">
      <c r="A72" s="157"/>
      <c r="B72" s="520" t="s">
        <v>54</v>
      </c>
      <c r="C72" s="521">
        <f t="shared" ref="C72:I72" si="26">ROUNDDOWN((C62)/12,0)</f>
        <v>0</v>
      </c>
      <c r="D72" s="159">
        <f t="shared" si="26"/>
        <v>0</v>
      </c>
      <c r="E72" s="159">
        <f t="shared" si="26"/>
        <v>0</v>
      </c>
      <c r="F72" s="159">
        <f t="shared" si="26"/>
        <v>0</v>
      </c>
      <c r="G72" s="159">
        <f t="shared" si="26"/>
        <v>19016430</v>
      </c>
      <c r="H72" s="159">
        <f t="shared" si="26"/>
        <v>0</v>
      </c>
      <c r="I72" s="160">
        <f t="shared" si="26"/>
        <v>0</v>
      </c>
      <c r="J72" s="315">
        <f t="shared" si="22"/>
        <v>19016430</v>
      </c>
    </row>
    <row r="73" spans="1:10" ht="38.25" customHeight="1">
      <c r="A73" s="276"/>
      <c r="B73" s="277" t="s">
        <v>55</v>
      </c>
      <c r="C73" s="316">
        <f t="shared" ref="C73:I79" si="27">C72</f>
        <v>0</v>
      </c>
      <c r="D73" s="507">
        <f t="shared" si="27"/>
        <v>0</v>
      </c>
      <c r="E73" s="279">
        <f t="shared" si="27"/>
        <v>0</v>
      </c>
      <c r="F73" s="279">
        <f t="shared" si="27"/>
        <v>0</v>
      </c>
      <c r="G73" s="279">
        <f t="shared" si="27"/>
        <v>19016430</v>
      </c>
      <c r="H73" s="279">
        <f t="shared" si="27"/>
        <v>0</v>
      </c>
      <c r="I73" s="280">
        <f t="shared" si="27"/>
        <v>0</v>
      </c>
      <c r="J73" s="508">
        <f t="shared" si="22"/>
        <v>19016430</v>
      </c>
    </row>
    <row r="74" spans="1:10" ht="38.25" customHeight="1">
      <c r="A74" s="157"/>
      <c r="B74" s="281" t="s">
        <v>56</v>
      </c>
      <c r="C74" s="161">
        <f t="shared" si="27"/>
        <v>0</v>
      </c>
      <c r="D74" s="159">
        <f t="shared" si="27"/>
        <v>0</v>
      </c>
      <c r="E74" s="159">
        <f t="shared" si="27"/>
        <v>0</v>
      </c>
      <c r="F74" s="159">
        <f t="shared" si="27"/>
        <v>0</v>
      </c>
      <c r="G74" s="159">
        <f t="shared" si="27"/>
        <v>19016430</v>
      </c>
      <c r="H74" s="159">
        <f t="shared" si="27"/>
        <v>0</v>
      </c>
      <c r="I74" s="282">
        <f t="shared" si="27"/>
        <v>0</v>
      </c>
      <c r="J74" s="315">
        <f t="shared" si="22"/>
        <v>19016430</v>
      </c>
    </row>
    <row r="75" spans="1:10" s="269" customFormat="1" ht="38.25" customHeight="1">
      <c r="A75" s="157"/>
      <c r="B75" s="158" t="s">
        <v>57</v>
      </c>
      <c r="C75" s="161">
        <f t="shared" si="27"/>
        <v>0</v>
      </c>
      <c r="D75" s="159">
        <f t="shared" si="27"/>
        <v>0</v>
      </c>
      <c r="E75" s="159">
        <f t="shared" si="27"/>
        <v>0</v>
      </c>
      <c r="F75" s="159">
        <f t="shared" si="27"/>
        <v>0</v>
      </c>
      <c r="G75" s="159">
        <f t="shared" si="27"/>
        <v>19016430</v>
      </c>
      <c r="H75" s="159">
        <f t="shared" si="27"/>
        <v>0</v>
      </c>
      <c r="I75" s="282">
        <f t="shared" si="27"/>
        <v>0</v>
      </c>
      <c r="J75" s="315">
        <f t="shared" si="22"/>
        <v>19016430</v>
      </c>
    </row>
    <row r="76" spans="1:10" s="284" customFormat="1" ht="38.25" customHeight="1">
      <c r="A76" s="157"/>
      <c r="B76" s="281" t="s">
        <v>58</v>
      </c>
      <c r="C76" s="161">
        <f t="shared" si="27"/>
        <v>0</v>
      </c>
      <c r="D76" s="159">
        <f t="shared" si="27"/>
        <v>0</v>
      </c>
      <c r="E76" s="159">
        <f t="shared" si="27"/>
        <v>0</v>
      </c>
      <c r="F76" s="159">
        <f t="shared" si="27"/>
        <v>0</v>
      </c>
      <c r="G76" s="159">
        <f t="shared" si="27"/>
        <v>19016430</v>
      </c>
      <c r="H76" s="159">
        <f t="shared" si="27"/>
        <v>0</v>
      </c>
      <c r="I76" s="282">
        <f t="shared" si="27"/>
        <v>0</v>
      </c>
      <c r="J76" s="315">
        <f t="shared" si="22"/>
        <v>19016430</v>
      </c>
    </row>
    <row r="77" spans="1:10" s="284" customFormat="1" ht="38.25" customHeight="1">
      <c r="A77" s="276"/>
      <c r="B77" s="158" t="s">
        <v>59</v>
      </c>
      <c r="C77" s="161">
        <f t="shared" si="27"/>
        <v>0</v>
      </c>
      <c r="D77" s="159">
        <f t="shared" si="27"/>
        <v>0</v>
      </c>
      <c r="E77" s="159">
        <f t="shared" si="27"/>
        <v>0</v>
      </c>
      <c r="F77" s="159">
        <f t="shared" si="27"/>
        <v>0</v>
      </c>
      <c r="G77" s="159">
        <f t="shared" si="27"/>
        <v>19016430</v>
      </c>
      <c r="H77" s="159">
        <f t="shared" si="27"/>
        <v>0</v>
      </c>
      <c r="I77" s="282">
        <f t="shared" si="27"/>
        <v>0</v>
      </c>
      <c r="J77" s="315">
        <f t="shared" si="22"/>
        <v>19016430</v>
      </c>
    </row>
    <row r="78" spans="1:10" s="287" customFormat="1" ht="38.25" customHeight="1">
      <c r="A78" s="157"/>
      <c r="B78" s="317" t="s">
        <v>60</v>
      </c>
      <c r="C78" s="161">
        <f t="shared" si="27"/>
        <v>0</v>
      </c>
      <c r="D78" s="159">
        <f t="shared" si="27"/>
        <v>0</v>
      </c>
      <c r="E78" s="159">
        <f t="shared" si="27"/>
        <v>0</v>
      </c>
      <c r="F78" s="159">
        <f t="shared" si="27"/>
        <v>0</v>
      </c>
      <c r="G78" s="159">
        <f t="shared" si="27"/>
        <v>19016430</v>
      </c>
      <c r="H78" s="159">
        <f t="shared" si="27"/>
        <v>0</v>
      </c>
      <c r="I78" s="282">
        <f t="shared" si="27"/>
        <v>0</v>
      </c>
      <c r="J78" s="318">
        <f t="shared" si="22"/>
        <v>19016430</v>
      </c>
    </row>
    <row r="79" spans="1:10" s="287" customFormat="1" ht="38.25" customHeight="1">
      <c r="A79" s="162"/>
      <c r="B79" s="163" t="s">
        <v>61</v>
      </c>
      <c r="C79" s="164">
        <f t="shared" si="27"/>
        <v>0</v>
      </c>
      <c r="D79" s="165">
        <f t="shared" si="27"/>
        <v>0</v>
      </c>
      <c r="E79" s="165">
        <f t="shared" si="27"/>
        <v>0</v>
      </c>
      <c r="F79" s="165">
        <f t="shared" si="27"/>
        <v>0</v>
      </c>
      <c r="G79" s="165">
        <f t="shared" si="27"/>
        <v>19016430</v>
      </c>
      <c r="H79" s="165">
        <f t="shared" si="27"/>
        <v>0</v>
      </c>
      <c r="I79" s="288">
        <f t="shared" si="27"/>
        <v>0</v>
      </c>
      <c r="J79" s="319">
        <f t="shared" ref="J79" si="28">SUM(C79:I79)</f>
        <v>19016430</v>
      </c>
    </row>
    <row r="80" spans="1:10" s="287" customFormat="1" ht="38.25" customHeight="1" thickBot="1">
      <c r="A80" s="663" t="s">
        <v>105</v>
      </c>
      <c r="B80" s="664"/>
      <c r="C80" s="290">
        <f>SUM(C71:C79)</f>
        <v>0</v>
      </c>
      <c r="D80" s="291">
        <f t="shared" ref="D80:I80" si="29">SUM(D71:D79)</f>
        <v>0</v>
      </c>
      <c r="E80" s="291">
        <f t="shared" si="29"/>
        <v>0</v>
      </c>
      <c r="F80" s="291">
        <f t="shared" si="29"/>
        <v>0</v>
      </c>
      <c r="G80" s="291">
        <f t="shared" si="29"/>
        <v>228197164</v>
      </c>
      <c r="H80" s="291">
        <f t="shared" si="29"/>
        <v>0</v>
      </c>
      <c r="I80" s="292">
        <f t="shared" si="29"/>
        <v>0</v>
      </c>
      <c r="J80" s="320">
        <f>SUM(J71:J79)</f>
        <v>228197164</v>
      </c>
    </row>
    <row r="81" spans="1:10" s="287" customFormat="1" ht="33" customHeight="1">
      <c r="A81" s="294"/>
      <c r="B81" s="294"/>
      <c r="C81" s="295"/>
      <c r="D81" s="295"/>
      <c r="E81" s="295"/>
      <c r="F81" s="295"/>
      <c r="G81" s="295"/>
      <c r="H81" s="295"/>
      <c r="I81" s="295">
        <f>SUM(C80)</f>
        <v>0</v>
      </c>
      <c r="J81" s="295"/>
    </row>
    <row r="82" spans="1:10" s="287" customFormat="1" ht="27" customHeight="1">
      <c r="A82" s="294"/>
      <c r="B82" s="294"/>
      <c r="C82" s="295"/>
      <c r="D82" s="295"/>
      <c r="E82" s="295"/>
      <c r="F82" s="295"/>
      <c r="G82" s="295"/>
      <c r="H82" s="295"/>
      <c r="I82" s="295"/>
      <c r="J82" s="295"/>
    </row>
    <row r="83" spans="1:10" s="287" customFormat="1" ht="14.25" customHeight="1" thickBot="1">
      <c r="A83" s="321"/>
      <c r="B83" s="321" t="s">
        <v>91</v>
      </c>
      <c r="C83" s="322"/>
      <c r="D83" s="322"/>
      <c r="E83" s="322"/>
      <c r="F83" s="322"/>
      <c r="G83" s="322"/>
      <c r="H83" s="322"/>
      <c r="I83" s="322"/>
      <c r="J83" s="322"/>
    </row>
    <row r="84" spans="1:10" ht="18" customHeight="1">
      <c r="A84" s="677" t="s">
        <v>5</v>
      </c>
      <c r="B84" s="678"/>
      <c r="C84" s="323" t="s">
        <v>0</v>
      </c>
      <c r="D84" s="324" t="s">
        <v>73</v>
      </c>
      <c r="E84" s="324" t="s">
        <v>1</v>
      </c>
      <c r="F84" s="324" t="s">
        <v>2</v>
      </c>
      <c r="G84" s="324" t="s">
        <v>3</v>
      </c>
      <c r="H84" s="325" t="s">
        <v>4</v>
      </c>
      <c r="I84" s="326" t="s">
        <v>34</v>
      </c>
      <c r="J84" s="327" t="s">
        <v>41</v>
      </c>
    </row>
    <row r="85" spans="1:10" s="287" customFormat="1" ht="33.75" customHeight="1">
      <c r="A85" s="679" t="s">
        <v>30</v>
      </c>
      <c r="B85" s="680"/>
      <c r="C85" s="328">
        <f t="shared" ref="C85:H85" si="30">C27+C62</f>
        <v>247313825</v>
      </c>
      <c r="D85" s="329">
        <f t="shared" si="30"/>
        <v>70452260</v>
      </c>
      <c r="E85" s="329">
        <f t="shared" si="30"/>
        <v>134652278</v>
      </c>
      <c r="F85" s="329">
        <f t="shared" si="30"/>
        <v>22248830</v>
      </c>
      <c r="G85" s="329">
        <f t="shared" si="30"/>
        <v>353128596</v>
      </c>
      <c r="H85" s="329">
        <f t="shared" si="30"/>
        <v>197740644</v>
      </c>
      <c r="I85" s="330">
        <f>I32+I62</f>
        <v>68092843</v>
      </c>
      <c r="J85" s="331">
        <f>J27+J32+J62</f>
        <v>1093629276</v>
      </c>
    </row>
    <row r="86" spans="1:10" s="287" customFormat="1" ht="24.9" customHeight="1">
      <c r="A86" s="667" t="s">
        <v>92</v>
      </c>
      <c r="B86" s="668"/>
      <c r="C86" s="332">
        <f t="shared" ref="C86:H86" si="31">C34+C63</f>
        <v>247276542</v>
      </c>
      <c r="D86" s="332">
        <f t="shared" si="31"/>
        <v>70931178</v>
      </c>
      <c r="E86" s="332">
        <f t="shared" si="31"/>
        <v>136292101</v>
      </c>
      <c r="F86" s="332">
        <f t="shared" si="31"/>
        <v>22248830</v>
      </c>
      <c r="G86" s="332">
        <f t="shared" si="31"/>
        <v>420381899</v>
      </c>
      <c r="H86" s="332">
        <f t="shared" si="31"/>
        <v>200122332</v>
      </c>
      <c r="I86" s="333" t="s">
        <v>93</v>
      </c>
      <c r="J86" s="334">
        <f>SUM(C86:I86)</f>
        <v>1097252882</v>
      </c>
    </row>
    <row r="87" spans="1:10" s="339" customFormat="1" ht="23.25" customHeight="1" thickBot="1">
      <c r="A87" s="669" t="s">
        <v>95</v>
      </c>
      <c r="B87" s="670"/>
      <c r="C87" s="335">
        <f>C85-C86</f>
        <v>37283</v>
      </c>
      <c r="D87" s="336">
        <f t="shared" ref="D87:J87" si="32">D85-D86</f>
        <v>-478918</v>
      </c>
      <c r="E87" s="336">
        <f t="shared" si="32"/>
        <v>-1639823</v>
      </c>
      <c r="F87" s="336">
        <f t="shared" si="32"/>
        <v>0</v>
      </c>
      <c r="G87" s="336">
        <f t="shared" si="32"/>
        <v>-67253303</v>
      </c>
      <c r="H87" s="336">
        <f t="shared" si="32"/>
        <v>-2381688</v>
      </c>
      <c r="I87" s="337">
        <f>I85</f>
        <v>68092843</v>
      </c>
      <c r="J87" s="338">
        <f t="shared" si="32"/>
        <v>-3623606</v>
      </c>
    </row>
  </sheetData>
  <mergeCells count="37">
    <mergeCell ref="I36:I37"/>
    <mergeCell ref="A86:B86"/>
    <mergeCell ref="A87:B87"/>
    <mergeCell ref="A36:B36"/>
    <mergeCell ref="A35:B35"/>
    <mergeCell ref="A64:B64"/>
    <mergeCell ref="A66:B66"/>
    <mergeCell ref="A62:B62"/>
    <mergeCell ref="A63:B63"/>
    <mergeCell ref="A65:B65"/>
    <mergeCell ref="A80:B80"/>
    <mergeCell ref="A84:B84"/>
    <mergeCell ref="A85:B85"/>
    <mergeCell ref="A55:J55"/>
    <mergeCell ref="A57:B57"/>
    <mergeCell ref="A58:B58"/>
    <mergeCell ref="A59:B59"/>
    <mergeCell ref="A60:B60"/>
    <mergeCell ref="A61:B61"/>
    <mergeCell ref="A31:B31"/>
    <mergeCell ref="A32:B32"/>
    <mergeCell ref="A33:B33"/>
    <mergeCell ref="A34:B34"/>
    <mergeCell ref="A37:B37"/>
    <mergeCell ref="A53:B53"/>
    <mergeCell ref="A30:B30"/>
    <mergeCell ref="A1:J1"/>
    <mergeCell ref="A4:B4"/>
    <mergeCell ref="A5:B5"/>
    <mergeCell ref="A6:B6"/>
    <mergeCell ref="A9:B9"/>
    <mergeCell ref="A17:B17"/>
    <mergeCell ref="A25:B25"/>
    <mergeCell ref="A26:B26"/>
    <mergeCell ref="A27:B27"/>
    <mergeCell ref="A28:B28"/>
    <mergeCell ref="A29:B29"/>
  </mergeCells>
  <phoneticPr fontId="1"/>
  <pageMargins left="0.70866141732283472" right="0.31496062992125984" top="0.39370078740157483" bottom="0.35433070866141736" header="0.31496062992125984" footer="0.31496062992125984"/>
  <pageSetup paperSize="9" scale="50" orientation="portrait" r:id="rId1"/>
  <headerFooter>
    <oddFooter>&amp;C&amp;9&amp;Z&amp;F&amp;A</oddFooter>
  </headerFooter>
  <rowBreaks count="1" manualBreakCount="1">
    <brk id="54" max="9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K82"/>
  <sheetViews>
    <sheetView topLeftCell="A43" zoomScale="90" zoomScaleNormal="90" zoomScaleSheetLayoutView="90" zoomScalePageLayoutView="90" workbookViewId="0">
      <selection activeCell="D32" sqref="D32:H32"/>
    </sheetView>
  </sheetViews>
  <sheetFormatPr defaultColWidth="9" defaultRowHeight="13.2"/>
  <cols>
    <col min="1" max="1" width="2.6640625" style="1" customWidth="1"/>
    <col min="2" max="2" width="18.6640625" style="1" customWidth="1"/>
    <col min="3" max="7" width="21.6640625" style="2" customWidth="1"/>
    <col min="8" max="9" width="21.6640625" style="1" customWidth="1"/>
    <col min="10" max="10" width="20.88671875" style="38" customWidth="1"/>
    <col min="11" max="16384" width="9" style="38"/>
  </cols>
  <sheetData>
    <row r="1" spans="1:9" ht="33.75" customHeight="1">
      <c r="A1" s="632" t="s">
        <v>113</v>
      </c>
      <c r="B1" s="632"/>
      <c r="C1" s="632"/>
      <c r="D1" s="632"/>
      <c r="E1" s="632"/>
      <c r="F1" s="632"/>
      <c r="G1" s="632"/>
      <c r="H1" s="632"/>
      <c r="I1" s="632"/>
    </row>
    <row r="2" spans="1:9" ht="33.75" customHeight="1" thickBot="1">
      <c r="B2" s="105" t="s">
        <v>48</v>
      </c>
      <c r="H2" s="123"/>
      <c r="I2" s="107" t="s">
        <v>49</v>
      </c>
    </row>
    <row r="3" spans="1:9" ht="30" customHeight="1">
      <c r="A3" s="633" t="s">
        <v>5</v>
      </c>
      <c r="B3" s="634"/>
      <c r="C3" s="21" t="s">
        <v>0</v>
      </c>
      <c r="D3" s="22" t="s">
        <v>1</v>
      </c>
      <c r="E3" s="23" t="s">
        <v>2</v>
      </c>
      <c r="F3" s="23" t="s">
        <v>3</v>
      </c>
      <c r="G3" s="24" t="s">
        <v>4</v>
      </c>
      <c r="H3" s="26" t="s">
        <v>34</v>
      </c>
      <c r="I3" s="52" t="s">
        <v>41</v>
      </c>
    </row>
    <row r="4" spans="1:9" ht="33" customHeight="1">
      <c r="A4" s="685" t="s">
        <v>6</v>
      </c>
      <c r="B4" s="686"/>
      <c r="C4" s="42">
        <v>0</v>
      </c>
      <c r="D4" s="42">
        <v>0</v>
      </c>
      <c r="E4" s="42">
        <v>0</v>
      </c>
      <c r="F4" s="42">
        <v>0</v>
      </c>
      <c r="G4" s="43">
        <v>0</v>
      </c>
      <c r="H4" s="43">
        <v>0</v>
      </c>
      <c r="I4" s="591">
        <f>SUM(C4:H4)</f>
        <v>0</v>
      </c>
    </row>
    <row r="5" spans="1:9" ht="33" customHeight="1">
      <c r="A5" s="687" t="s">
        <v>7</v>
      </c>
      <c r="B5" s="688"/>
      <c r="C5" s="420">
        <f>SUM(C6:C7)</f>
        <v>84148</v>
      </c>
      <c r="D5" s="421">
        <f t="shared" ref="D5:G5" si="0">SUM(D6:D7)</f>
        <v>0</v>
      </c>
      <c r="E5" s="421">
        <f t="shared" si="0"/>
        <v>3465627</v>
      </c>
      <c r="F5" s="421">
        <f t="shared" si="0"/>
        <v>545751</v>
      </c>
      <c r="G5" s="422">
        <f t="shared" si="0"/>
        <v>0</v>
      </c>
      <c r="H5" s="423">
        <v>0</v>
      </c>
      <c r="I5" s="424">
        <f>SUM(C5:H5)</f>
        <v>4095526</v>
      </c>
    </row>
    <row r="6" spans="1:9" ht="33" customHeight="1">
      <c r="A6" s="25"/>
      <c r="B6" s="3" t="s">
        <v>14</v>
      </c>
      <c r="C6" s="18">
        <v>0</v>
      </c>
      <c r="D6" s="19">
        <v>0</v>
      </c>
      <c r="E6" s="19">
        <v>0</v>
      </c>
      <c r="F6" s="19">
        <v>0</v>
      </c>
      <c r="G6" s="20">
        <v>0</v>
      </c>
      <c r="H6" s="43">
        <v>0</v>
      </c>
      <c r="I6" s="592">
        <f>SUM(C6:H6)</f>
        <v>0</v>
      </c>
    </row>
    <row r="7" spans="1:9" ht="33" customHeight="1">
      <c r="A7" s="25"/>
      <c r="B7" s="3" t="s">
        <v>15</v>
      </c>
      <c r="C7" s="18">
        <v>84148</v>
      </c>
      <c r="D7" s="19">
        <v>0</v>
      </c>
      <c r="E7" s="19">
        <v>3465627</v>
      </c>
      <c r="F7" s="19">
        <v>545751</v>
      </c>
      <c r="G7" s="20">
        <v>0</v>
      </c>
      <c r="H7" s="43">
        <v>0</v>
      </c>
      <c r="I7" s="592">
        <f>SUM(C7:H7)</f>
        <v>4095526</v>
      </c>
    </row>
    <row r="8" spans="1:9" ht="33" customHeight="1">
      <c r="A8" s="687" t="s">
        <v>8</v>
      </c>
      <c r="B8" s="688"/>
      <c r="C8" s="420">
        <f>SUM(C9:C15)</f>
        <v>888717</v>
      </c>
      <c r="D8" s="421">
        <f t="shared" ref="D8:G8" si="1">SUM(D9:D15)</f>
        <v>119380</v>
      </c>
      <c r="E8" s="421">
        <f t="shared" si="1"/>
        <v>65400274</v>
      </c>
      <c r="F8" s="421">
        <f>SUM(F9:F15)</f>
        <v>26805848</v>
      </c>
      <c r="G8" s="422">
        <f t="shared" si="1"/>
        <v>225494</v>
      </c>
      <c r="H8" s="423">
        <v>0</v>
      </c>
      <c r="I8" s="424">
        <f>SUM(C8:H8)</f>
        <v>93439713</v>
      </c>
    </row>
    <row r="9" spans="1:9" ht="33" customHeight="1">
      <c r="A9" s="25"/>
      <c r="B9" s="3" t="s">
        <v>16</v>
      </c>
      <c r="C9" s="18">
        <v>13186</v>
      </c>
      <c r="D9" s="19">
        <v>0</v>
      </c>
      <c r="E9" s="19">
        <v>147840</v>
      </c>
      <c r="F9" s="19">
        <v>9181</v>
      </c>
      <c r="G9" s="20">
        <v>0</v>
      </c>
      <c r="H9" s="43">
        <v>0</v>
      </c>
      <c r="I9" s="592">
        <f t="shared" ref="I9:I15" si="2">SUM(C9:H9)</f>
        <v>170207</v>
      </c>
    </row>
    <row r="10" spans="1:9" ht="33" customHeight="1">
      <c r="A10" s="25"/>
      <c r="B10" s="3" t="s">
        <v>17</v>
      </c>
      <c r="C10" s="18">
        <v>155400</v>
      </c>
      <c r="D10" s="19">
        <v>0</v>
      </c>
      <c r="E10" s="19">
        <v>5782199</v>
      </c>
      <c r="F10" s="19">
        <v>1383089</v>
      </c>
      <c r="G10" s="20">
        <v>0</v>
      </c>
      <c r="H10" s="43">
        <v>0</v>
      </c>
      <c r="I10" s="592">
        <f t="shared" si="2"/>
        <v>7320688</v>
      </c>
    </row>
    <row r="11" spans="1:9" ht="33" customHeight="1">
      <c r="A11" s="25"/>
      <c r="B11" s="3" t="s">
        <v>18</v>
      </c>
      <c r="C11" s="18">
        <v>1681</v>
      </c>
      <c r="D11" s="19">
        <v>0</v>
      </c>
      <c r="E11" s="19">
        <v>106559</v>
      </c>
      <c r="F11" s="19">
        <v>3377</v>
      </c>
      <c r="G11" s="20">
        <v>0</v>
      </c>
      <c r="H11" s="43">
        <v>0</v>
      </c>
      <c r="I11" s="592">
        <f t="shared" si="2"/>
        <v>111617</v>
      </c>
    </row>
    <row r="12" spans="1:9" ht="33" customHeight="1">
      <c r="A12" s="25"/>
      <c r="B12" s="3" t="s">
        <v>19</v>
      </c>
      <c r="C12" s="18">
        <v>153830</v>
      </c>
      <c r="D12" s="19">
        <v>0</v>
      </c>
      <c r="E12" s="19">
        <v>7120120</v>
      </c>
      <c r="F12" s="19">
        <v>1159039</v>
      </c>
      <c r="G12" s="20">
        <v>0</v>
      </c>
      <c r="H12" s="43">
        <v>0</v>
      </c>
      <c r="I12" s="592">
        <f t="shared" si="2"/>
        <v>8432989</v>
      </c>
    </row>
    <row r="13" spans="1:9" ht="33" customHeight="1">
      <c r="A13" s="25"/>
      <c r="B13" s="3" t="s">
        <v>20</v>
      </c>
      <c r="C13" s="18">
        <v>14624</v>
      </c>
      <c r="D13" s="19">
        <v>0</v>
      </c>
      <c r="E13" s="19">
        <v>1497124</v>
      </c>
      <c r="F13" s="19">
        <v>289824</v>
      </c>
      <c r="G13" s="20">
        <v>0</v>
      </c>
      <c r="H13" s="43">
        <v>0</v>
      </c>
      <c r="I13" s="592">
        <f t="shared" si="2"/>
        <v>1801572</v>
      </c>
    </row>
    <row r="14" spans="1:9" ht="33" customHeight="1">
      <c r="A14" s="25"/>
      <c r="B14" s="3" t="s">
        <v>21</v>
      </c>
      <c r="C14" s="18">
        <v>471551</v>
      </c>
      <c r="D14" s="19">
        <v>119380</v>
      </c>
      <c r="E14" s="19">
        <v>46253405</v>
      </c>
      <c r="F14" s="19">
        <v>21636469</v>
      </c>
      <c r="G14" s="20">
        <v>225494</v>
      </c>
      <c r="H14" s="43">
        <v>0</v>
      </c>
      <c r="I14" s="592">
        <f t="shared" si="2"/>
        <v>68706299</v>
      </c>
    </row>
    <row r="15" spans="1:9" ht="33" customHeight="1">
      <c r="A15" s="25"/>
      <c r="B15" s="3" t="s">
        <v>22</v>
      </c>
      <c r="C15" s="18">
        <v>78445</v>
      </c>
      <c r="D15" s="19">
        <v>0</v>
      </c>
      <c r="E15" s="19">
        <v>4493027</v>
      </c>
      <c r="F15" s="19">
        <v>2324869</v>
      </c>
      <c r="G15" s="20">
        <v>0</v>
      </c>
      <c r="H15" s="43">
        <v>0</v>
      </c>
      <c r="I15" s="592">
        <f t="shared" si="2"/>
        <v>6896341</v>
      </c>
    </row>
    <row r="16" spans="1:9" ht="33" customHeight="1">
      <c r="A16" s="687" t="s">
        <v>9</v>
      </c>
      <c r="B16" s="688"/>
      <c r="C16" s="420">
        <f>SUM(C17:C23)</f>
        <v>1208996</v>
      </c>
      <c r="D16" s="421">
        <f t="shared" ref="D16:G16" si="3">SUM(D17:D23)</f>
        <v>0</v>
      </c>
      <c r="E16" s="421">
        <f t="shared" si="3"/>
        <v>4915642</v>
      </c>
      <c r="F16" s="421">
        <f t="shared" si="3"/>
        <v>841473</v>
      </c>
      <c r="G16" s="422">
        <f t="shared" si="3"/>
        <v>0</v>
      </c>
      <c r="H16" s="423">
        <v>0</v>
      </c>
      <c r="I16" s="424">
        <f>SUM(C16:H16)</f>
        <v>6966111</v>
      </c>
    </row>
    <row r="17" spans="1:9" ht="33" customHeight="1">
      <c r="A17" s="25"/>
      <c r="B17" s="3" t="s">
        <v>23</v>
      </c>
      <c r="C17" s="18">
        <v>324715</v>
      </c>
      <c r="D17" s="19">
        <v>0</v>
      </c>
      <c r="E17" s="19">
        <v>1924010</v>
      </c>
      <c r="F17" s="19">
        <v>133034</v>
      </c>
      <c r="G17" s="20">
        <v>0</v>
      </c>
      <c r="H17" s="43">
        <v>0</v>
      </c>
      <c r="I17" s="592">
        <f t="shared" ref="I17:I23" si="4">SUM(C17:H17)</f>
        <v>2381759</v>
      </c>
    </row>
    <row r="18" spans="1:9" ht="33" customHeight="1">
      <c r="A18" s="25"/>
      <c r="B18" s="3" t="s">
        <v>24</v>
      </c>
      <c r="C18" s="18">
        <v>460012</v>
      </c>
      <c r="D18" s="19">
        <v>0</v>
      </c>
      <c r="E18" s="19">
        <v>1001251</v>
      </c>
      <c r="F18" s="19">
        <v>75857</v>
      </c>
      <c r="G18" s="20">
        <v>0</v>
      </c>
      <c r="H18" s="43">
        <v>0</v>
      </c>
      <c r="I18" s="592">
        <f t="shared" si="4"/>
        <v>1537120</v>
      </c>
    </row>
    <row r="19" spans="1:9" ht="33" customHeight="1">
      <c r="A19" s="25"/>
      <c r="B19" s="3" t="s">
        <v>25</v>
      </c>
      <c r="C19" s="18">
        <v>0</v>
      </c>
      <c r="D19" s="19">
        <v>0</v>
      </c>
      <c r="E19" s="19">
        <v>0</v>
      </c>
      <c r="F19" s="19">
        <v>0</v>
      </c>
      <c r="G19" s="20">
        <v>0</v>
      </c>
      <c r="H19" s="43">
        <v>0</v>
      </c>
      <c r="I19" s="592">
        <f t="shared" si="4"/>
        <v>0</v>
      </c>
    </row>
    <row r="20" spans="1:9" ht="33" customHeight="1">
      <c r="A20" s="25"/>
      <c r="B20" s="3" t="s">
        <v>26</v>
      </c>
      <c r="C20" s="18">
        <v>0</v>
      </c>
      <c r="D20" s="19">
        <v>0</v>
      </c>
      <c r="E20" s="19">
        <v>0</v>
      </c>
      <c r="F20" s="19">
        <v>0</v>
      </c>
      <c r="G20" s="20">
        <v>0</v>
      </c>
      <c r="H20" s="43">
        <v>0</v>
      </c>
      <c r="I20" s="592">
        <f t="shared" si="4"/>
        <v>0</v>
      </c>
    </row>
    <row r="21" spans="1:9" ht="33" customHeight="1">
      <c r="A21" s="25"/>
      <c r="B21" s="3" t="s">
        <v>27</v>
      </c>
      <c r="C21" s="18">
        <v>0</v>
      </c>
      <c r="D21" s="19">
        <v>0</v>
      </c>
      <c r="E21" s="19">
        <v>0</v>
      </c>
      <c r="F21" s="19">
        <v>0</v>
      </c>
      <c r="G21" s="20">
        <v>0</v>
      </c>
      <c r="H21" s="43">
        <v>0</v>
      </c>
      <c r="I21" s="592">
        <f t="shared" si="4"/>
        <v>0</v>
      </c>
    </row>
    <row r="22" spans="1:9" ht="33" customHeight="1">
      <c r="A22" s="25"/>
      <c r="B22" s="3" t="s">
        <v>28</v>
      </c>
      <c r="C22" s="18">
        <v>14102</v>
      </c>
      <c r="D22" s="19">
        <v>0</v>
      </c>
      <c r="E22" s="19">
        <v>104667</v>
      </c>
      <c r="F22" s="19">
        <v>7984</v>
      </c>
      <c r="G22" s="20">
        <v>0</v>
      </c>
      <c r="H22" s="43">
        <v>0</v>
      </c>
      <c r="I22" s="592">
        <f t="shared" si="4"/>
        <v>126753</v>
      </c>
    </row>
    <row r="23" spans="1:9" ht="33" customHeight="1">
      <c r="A23" s="25"/>
      <c r="B23" s="3" t="s">
        <v>29</v>
      </c>
      <c r="C23" s="18">
        <v>410167</v>
      </c>
      <c r="D23" s="19">
        <v>0</v>
      </c>
      <c r="E23" s="19">
        <v>1885714</v>
      </c>
      <c r="F23" s="19">
        <v>624598</v>
      </c>
      <c r="G23" s="20">
        <v>0</v>
      </c>
      <c r="H23" s="43">
        <v>0</v>
      </c>
      <c r="I23" s="592">
        <f t="shared" si="4"/>
        <v>2920479</v>
      </c>
    </row>
    <row r="24" spans="1:9" ht="33" customHeight="1">
      <c r="A24" s="687" t="s">
        <v>10</v>
      </c>
      <c r="B24" s="688"/>
      <c r="C24" s="30">
        <v>0</v>
      </c>
      <c r="D24" s="31">
        <v>0</v>
      </c>
      <c r="E24" s="31">
        <v>0</v>
      </c>
      <c r="F24" s="31">
        <v>0</v>
      </c>
      <c r="G24" s="32">
        <v>0</v>
      </c>
      <c r="H24" s="44">
        <v>0</v>
      </c>
      <c r="I24" s="424">
        <f>SUM(C24:H24)</f>
        <v>0</v>
      </c>
    </row>
    <row r="25" spans="1:9" ht="33" customHeight="1">
      <c r="A25" s="689" t="s">
        <v>11</v>
      </c>
      <c r="B25" s="690"/>
      <c r="C25" s="33">
        <v>0</v>
      </c>
      <c r="D25" s="34">
        <v>0</v>
      </c>
      <c r="E25" s="34">
        <v>0</v>
      </c>
      <c r="F25" s="34">
        <v>0</v>
      </c>
      <c r="G25" s="35">
        <v>0</v>
      </c>
      <c r="H25" s="45">
        <v>0</v>
      </c>
      <c r="I25" s="424">
        <f>SUM(C25:H25)</f>
        <v>0</v>
      </c>
    </row>
    <row r="26" spans="1:9" ht="33" customHeight="1">
      <c r="A26" s="691" t="s">
        <v>100</v>
      </c>
      <c r="B26" s="692"/>
      <c r="C26" s="595">
        <f>C5+C8+C16+C24+C25</f>
        <v>2181861</v>
      </c>
      <c r="D26" s="595">
        <f t="shared" ref="D26:G26" si="5">D5+D8+D16+D24+D25</f>
        <v>119380</v>
      </c>
      <c r="E26" s="595">
        <f t="shared" si="5"/>
        <v>73781543</v>
      </c>
      <c r="F26" s="595">
        <f t="shared" si="5"/>
        <v>28193072</v>
      </c>
      <c r="G26" s="596">
        <f t="shared" si="5"/>
        <v>225494</v>
      </c>
      <c r="H26" s="596">
        <v>0</v>
      </c>
      <c r="I26" s="593">
        <f>SUM(C26:H26)</f>
        <v>104501350</v>
      </c>
    </row>
    <row r="27" spans="1:9" ht="33" customHeight="1">
      <c r="A27" s="693" t="s">
        <v>37</v>
      </c>
      <c r="B27" s="694"/>
      <c r="C27" s="46">
        <v>0</v>
      </c>
      <c r="D27" s="46">
        <v>0</v>
      </c>
      <c r="E27" s="46">
        <v>0</v>
      </c>
      <c r="F27" s="46">
        <v>0</v>
      </c>
      <c r="G27" s="47">
        <v>0</v>
      </c>
      <c r="H27" s="463">
        <v>50302812</v>
      </c>
      <c r="I27" s="594">
        <f>H27</f>
        <v>50302812</v>
      </c>
    </row>
    <row r="28" spans="1:9" ht="33" customHeight="1">
      <c r="A28" s="683" t="s">
        <v>31</v>
      </c>
      <c r="B28" s="684"/>
      <c r="C28" s="620"/>
      <c r="D28" s="621"/>
      <c r="E28" s="621"/>
      <c r="F28" s="621"/>
      <c r="G28" s="622"/>
      <c r="H28" s="623"/>
      <c r="I28" s="624"/>
    </row>
    <row r="29" spans="1:9" ht="33" customHeight="1">
      <c r="A29" s="683" t="s">
        <v>32</v>
      </c>
      <c r="B29" s="684"/>
      <c r="C29" s="620"/>
      <c r="D29" s="621"/>
      <c r="E29" s="621"/>
      <c r="F29" s="621"/>
      <c r="G29" s="622"/>
      <c r="H29" s="623"/>
      <c r="I29" s="624"/>
    </row>
    <row r="30" spans="1:9" ht="33" customHeight="1">
      <c r="A30" s="695" t="s">
        <v>33</v>
      </c>
      <c r="B30" s="696"/>
      <c r="C30" s="625"/>
      <c r="D30" s="626"/>
      <c r="E30" s="626"/>
      <c r="F30" s="626"/>
      <c r="G30" s="627"/>
      <c r="H30" s="628"/>
      <c r="I30" s="629"/>
    </row>
    <row r="31" spans="1:9" ht="33" customHeight="1">
      <c r="A31" s="691" t="s">
        <v>98</v>
      </c>
      <c r="B31" s="692"/>
      <c r="C31" s="425">
        <f>SUM(C27:C30)</f>
        <v>0</v>
      </c>
      <c r="D31" s="425">
        <f t="shared" ref="D31:I31" si="6">SUM(D27:D30)</f>
        <v>0</v>
      </c>
      <c r="E31" s="425">
        <f t="shared" si="6"/>
        <v>0</v>
      </c>
      <c r="F31" s="425">
        <f t="shared" si="6"/>
        <v>0</v>
      </c>
      <c r="G31" s="425">
        <f t="shared" si="6"/>
        <v>0</v>
      </c>
      <c r="H31" s="426">
        <f>SUM(H27:H30)</f>
        <v>50302812</v>
      </c>
      <c r="I31" s="427">
        <f t="shared" si="6"/>
        <v>50302812</v>
      </c>
    </row>
    <row r="32" spans="1:9" ht="33" customHeight="1" thickBot="1">
      <c r="A32" s="697" t="s">
        <v>99</v>
      </c>
      <c r="B32" s="698"/>
      <c r="C32" s="428">
        <f>C26+C31</f>
        <v>2181861</v>
      </c>
      <c r="D32" s="428">
        <f t="shared" ref="D32:I32" si="7">D26+D31</f>
        <v>119380</v>
      </c>
      <c r="E32" s="428">
        <f t="shared" si="7"/>
        <v>73781543</v>
      </c>
      <c r="F32" s="428">
        <f t="shared" si="7"/>
        <v>28193072</v>
      </c>
      <c r="G32" s="428">
        <f t="shared" si="7"/>
        <v>225494</v>
      </c>
      <c r="H32" s="429">
        <f t="shared" si="7"/>
        <v>50302812</v>
      </c>
      <c r="I32" s="430">
        <f t="shared" si="7"/>
        <v>154804162</v>
      </c>
    </row>
    <row r="33" spans="1:11" ht="22.2" customHeight="1">
      <c r="A33" s="659"/>
      <c r="B33" s="660"/>
      <c r="C33" s="546">
        <v>2191570</v>
      </c>
      <c r="D33" s="546">
        <v>91013</v>
      </c>
      <c r="E33" s="546">
        <v>73781543</v>
      </c>
      <c r="F33" s="546">
        <v>78474716</v>
      </c>
      <c r="G33" s="547">
        <v>257905</v>
      </c>
      <c r="H33" s="574" t="s">
        <v>77</v>
      </c>
      <c r="I33" s="551">
        <f>SUM(B33:G33)</f>
        <v>154796747</v>
      </c>
      <c r="J33" s="564"/>
      <c r="K33" s="384"/>
    </row>
    <row r="34" spans="1:11" ht="22.2" customHeight="1">
      <c r="A34" s="673" t="s">
        <v>110</v>
      </c>
      <c r="B34" s="674"/>
      <c r="C34" s="541"/>
      <c r="D34" s="541"/>
      <c r="E34" s="541"/>
      <c r="F34" s="566"/>
      <c r="G34" s="542"/>
      <c r="H34" s="536"/>
      <c r="I34" s="602">
        <v>154796000</v>
      </c>
      <c r="J34" s="564"/>
      <c r="K34" s="384"/>
    </row>
    <row r="35" spans="1:11" ht="22.2" customHeight="1">
      <c r="A35" s="671"/>
      <c r="B35" s="672"/>
      <c r="C35" s="550">
        <f>C32-C33</f>
        <v>-9709</v>
      </c>
      <c r="D35" s="550">
        <f t="shared" ref="D35:E35" si="8">D32-D33</f>
        <v>28367</v>
      </c>
      <c r="E35" s="550">
        <f t="shared" si="8"/>
        <v>0</v>
      </c>
      <c r="F35" s="567">
        <f>F32+H32-F33</f>
        <v>21168</v>
      </c>
      <c r="G35" s="549">
        <f>G32-G33</f>
        <v>-32411</v>
      </c>
      <c r="H35" s="665"/>
      <c r="I35" s="568">
        <f>SUM(B35:H35)</f>
        <v>7415</v>
      </c>
      <c r="J35" s="564"/>
      <c r="K35" s="384"/>
    </row>
    <row r="36" spans="1:11" ht="22.2" customHeight="1" thickBot="1">
      <c r="A36" s="661" t="s">
        <v>111</v>
      </c>
      <c r="B36" s="662"/>
      <c r="C36" s="538"/>
      <c r="D36" s="538"/>
      <c r="E36" s="538"/>
      <c r="F36" s="538"/>
      <c r="G36" s="538"/>
      <c r="H36" s="666"/>
      <c r="I36" s="573">
        <f>I32-I34</f>
        <v>8162</v>
      </c>
      <c r="J36" s="565"/>
      <c r="K36" s="535"/>
    </row>
    <row r="37" spans="1:11" ht="33" customHeight="1">
      <c r="A37" s="147"/>
      <c r="B37" s="147"/>
      <c r="C37" s="148"/>
      <c r="D37" s="148"/>
      <c r="E37" s="148"/>
      <c r="F37" s="148"/>
      <c r="G37" s="148"/>
      <c r="H37" s="149"/>
      <c r="I37" s="149"/>
    </row>
    <row r="38" spans="1:11" ht="30" customHeight="1" thickBot="1">
      <c r="A38" s="119"/>
      <c r="B38" s="150" t="s">
        <v>62</v>
      </c>
      <c r="C38" s="151"/>
      <c r="D38" s="151"/>
      <c r="E38" s="151"/>
      <c r="F38" s="151"/>
      <c r="G38" s="151"/>
      <c r="H38" s="152"/>
      <c r="I38" s="123" t="s">
        <v>69</v>
      </c>
    </row>
    <row r="39" spans="1:11" ht="33" hidden="1" customHeight="1">
      <c r="A39" s="124"/>
      <c r="B39" s="125" t="s">
        <v>51</v>
      </c>
      <c r="C39" s="133">
        <f>ROUNDDOWN(C$35/12,0)</f>
        <v>-809</v>
      </c>
      <c r="D39" s="134">
        <f>ROUNDDOWN(D$35/12,0)</f>
        <v>2363</v>
      </c>
      <c r="E39" s="135">
        <f>ROUNDDOWN(E$35/12,0)</f>
        <v>0</v>
      </c>
      <c r="F39" s="135">
        <f>ROUNDDOWN(F$35/12,0)</f>
        <v>1764</v>
      </c>
      <c r="G39" s="135">
        <f>ROUNDDOWN(G$35/12,0)</f>
        <v>-2700</v>
      </c>
      <c r="H39" s="126" t="s">
        <v>63</v>
      </c>
      <c r="I39" s="127">
        <f>SUM(C39:G39)</f>
        <v>618</v>
      </c>
    </row>
    <row r="40" spans="1:11" ht="33" hidden="1" customHeight="1">
      <c r="A40" s="128"/>
      <c r="B40" s="129" t="s">
        <v>52</v>
      </c>
      <c r="C40" s="136">
        <f t="shared" ref="C40:G41" si="9">ROUNDDOWN(C$35/12,0)</f>
        <v>-809</v>
      </c>
      <c r="D40" s="137">
        <f t="shared" si="9"/>
        <v>2363</v>
      </c>
      <c r="E40" s="137">
        <f t="shared" si="9"/>
        <v>0</v>
      </c>
      <c r="F40" s="137">
        <f t="shared" si="9"/>
        <v>1764</v>
      </c>
      <c r="G40" s="137">
        <f t="shared" si="9"/>
        <v>-2700</v>
      </c>
      <c r="H40" s="130" t="s">
        <v>63</v>
      </c>
      <c r="I40" s="131">
        <f t="shared" ref="I40:I41" si="10">SUM(C40:G40)</f>
        <v>618</v>
      </c>
    </row>
    <row r="41" spans="1:11" ht="33" hidden="1" customHeight="1">
      <c r="A41" s="143"/>
      <c r="B41" s="144" t="s">
        <v>53</v>
      </c>
      <c r="C41" s="136">
        <f t="shared" si="9"/>
        <v>-809</v>
      </c>
      <c r="D41" s="137">
        <f t="shared" si="9"/>
        <v>2363</v>
      </c>
      <c r="E41" s="137">
        <f t="shared" si="9"/>
        <v>0</v>
      </c>
      <c r="F41" s="137">
        <f t="shared" si="9"/>
        <v>1764</v>
      </c>
      <c r="G41" s="137">
        <f t="shared" si="9"/>
        <v>-2700</v>
      </c>
      <c r="H41" s="145" t="s">
        <v>63</v>
      </c>
      <c r="I41" s="146">
        <f t="shared" si="10"/>
        <v>618</v>
      </c>
    </row>
    <row r="42" spans="1:11" ht="33" customHeight="1">
      <c r="A42" s="485"/>
      <c r="B42" s="486" t="s">
        <v>67</v>
      </c>
      <c r="C42" s="487">
        <f>C32-C43*8</f>
        <v>727293</v>
      </c>
      <c r="D42" s="570">
        <f t="shared" ref="D42:H42" si="11">D32-D43*8</f>
        <v>39796</v>
      </c>
      <c r="E42" s="570">
        <f t="shared" si="11"/>
        <v>24593855</v>
      </c>
      <c r="F42" s="570">
        <f t="shared" si="11"/>
        <v>9397696</v>
      </c>
      <c r="G42" s="570">
        <f t="shared" si="11"/>
        <v>75166</v>
      </c>
      <c r="H42" s="569">
        <f t="shared" si="11"/>
        <v>16767604</v>
      </c>
      <c r="I42" s="490">
        <f>SUM(C42:H42)</f>
        <v>51601410</v>
      </c>
    </row>
    <row r="43" spans="1:11" ht="33" customHeight="1">
      <c r="A43" s="157"/>
      <c r="B43" s="158" t="s">
        <v>54</v>
      </c>
      <c r="C43" s="282">
        <f>ROUNDDOWN(C$32/12,0)</f>
        <v>181821</v>
      </c>
      <c r="D43" s="282">
        <f t="shared" ref="D43:H43" si="12">ROUNDDOWN(D$32/12,0)</f>
        <v>9948</v>
      </c>
      <c r="E43" s="282">
        <f t="shared" si="12"/>
        <v>6148461</v>
      </c>
      <c r="F43" s="282">
        <f t="shared" si="12"/>
        <v>2349422</v>
      </c>
      <c r="G43" s="282">
        <f t="shared" si="12"/>
        <v>18791</v>
      </c>
      <c r="H43" s="282">
        <f t="shared" si="12"/>
        <v>4191901</v>
      </c>
      <c r="I43" s="174">
        <f t="shared" ref="I43:I50" si="13">SUM(C43:H43)</f>
        <v>12900344</v>
      </c>
    </row>
    <row r="44" spans="1:11" ht="33" customHeight="1">
      <c r="A44" s="157"/>
      <c r="B44" s="277" t="s">
        <v>55</v>
      </c>
      <c r="C44" s="278">
        <f t="shared" ref="C44:H50" si="14">C43</f>
        <v>181821</v>
      </c>
      <c r="D44" s="279">
        <f t="shared" si="14"/>
        <v>9948</v>
      </c>
      <c r="E44" s="279">
        <f t="shared" si="14"/>
        <v>6148461</v>
      </c>
      <c r="F44" s="279">
        <f t="shared" si="14"/>
        <v>2349422</v>
      </c>
      <c r="G44" s="279">
        <f t="shared" si="14"/>
        <v>18791</v>
      </c>
      <c r="H44" s="491">
        <f t="shared" si="14"/>
        <v>4191901</v>
      </c>
      <c r="I44" s="492">
        <f t="shared" si="13"/>
        <v>12900344</v>
      </c>
    </row>
    <row r="45" spans="1:11" ht="33" customHeight="1">
      <c r="A45" s="157"/>
      <c r="B45" s="158" t="s">
        <v>56</v>
      </c>
      <c r="C45" s="161">
        <f t="shared" si="14"/>
        <v>181821</v>
      </c>
      <c r="D45" s="159">
        <f t="shared" si="14"/>
        <v>9948</v>
      </c>
      <c r="E45" s="159">
        <f t="shared" si="14"/>
        <v>6148461</v>
      </c>
      <c r="F45" s="159">
        <f t="shared" si="14"/>
        <v>2349422</v>
      </c>
      <c r="G45" s="159">
        <f t="shared" si="14"/>
        <v>18791</v>
      </c>
      <c r="H45" s="160">
        <f t="shared" si="14"/>
        <v>4191901</v>
      </c>
      <c r="I45" s="174">
        <f t="shared" si="13"/>
        <v>12900344</v>
      </c>
    </row>
    <row r="46" spans="1:11" ht="33" customHeight="1">
      <c r="A46" s="157"/>
      <c r="B46" s="158" t="s">
        <v>57</v>
      </c>
      <c r="C46" s="161">
        <f t="shared" si="14"/>
        <v>181821</v>
      </c>
      <c r="D46" s="159">
        <f t="shared" si="14"/>
        <v>9948</v>
      </c>
      <c r="E46" s="159">
        <f t="shared" si="14"/>
        <v>6148461</v>
      </c>
      <c r="F46" s="159">
        <f t="shared" si="14"/>
        <v>2349422</v>
      </c>
      <c r="G46" s="159">
        <f t="shared" si="14"/>
        <v>18791</v>
      </c>
      <c r="H46" s="160">
        <f t="shared" si="14"/>
        <v>4191901</v>
      </c>
      <c r="I46" s="174">
        <f t="shared" si="13"/>
        <v>12900344</v>
      </c>
    </row>
    <row r="47" spans="1:11" ht="33" customHeight="1">
      <c r="A47" s="157"/>
      <c r="B47" s="158" t="s">
        <v>58</v>
      </c>
      <c r="C47" s="161">
        <f t="shared" si="14"/>
        <v>181821</v>
      </c>
      <c r="D47" s="159">
        <f t="shared" si="14"/>
        <v>9948</v>
      </c>
      <c r="E47" s="159">
        <f t="shared" si="14"/>
        <v>6148461</v>
      </c>
      <c r="F47" s="159">
        <f>F46</f>
        <v>2349422</v>
      </c>
      <c r="G47" s="159">
        <f t="shared" si="14"/>
        <v>18791</v>
      </c>
      <c r="H47" s="160">
        <f t="shared" si="14"/>
        <v>4191901</v>
      </c>
      <c r="I47" s="174">
        <f t="shared" si="13"/>
        <v>12900344</v>
      </c>
    </row>
    <row r="48" spans="1:11" ht="33" customHeight="1">
      <c r="A48" s="157"/>
      <c r="B48" s="158" t="s">
        <v>59</v>
      </c>
      <c r="C48" s="161">
        <f t="shared" si="14"/>
        <v>181821</v>
      </c>
      <c r="D48" s="159">
        <f t="shared" si="14"/>
        <v>9948</v>
      </c>
      <c r="E48" s="159">
        <f t="shared" si="14"/>
        <v>6148461</v>
      </c>
      <c r="F48" s="159">
        <f t="shared" si="14"/>
        <v>2349422</v>
      </c>
      <c r="G48" s="159">
        <f t="shared" si="14"/>
        <v>18791</v>
      </c>
      <c r="H48" s="160">
        <f t="shared" si="14"/>
        <v>4191901</v>
      </c>
      <c r="I48" s="174">
        <f t="shared" si="13"/>
        <v>12900344</v>
      </c>
    </row>
    <row r="49" spans="1:10" ht="33" customHeight="1">
      <c r="A49" s="157"/>
      <c r="B49" s="158" t="s">
        <v>60</v>
      </c>
      <c r="C49" s="161">
        <f t="shared" si="14"/>
        <v>181821</v>
      </c>
      <c r="D49" s="159">
        <f t="shared" si="14"/>
        <v>9948</v>
      </c>
      <c r="E49" s="159">
        <f t="shared" si="14"/>
        <v>6148461</v>
      </c>
      <c r="F49" s="159">
        <f t="shared" si="14"/>
        <v>2349422</v>
      </c>
      <c r="G49" s="159">
        <f t="shared" si="14"/>
        <v>18791</v>
      </c>
      <c r="H49" s="160">
        <f t="shared" si="14"/>
        <v>4191901</v>
      </c>
      <c r="I49" s="174">
        <f t="shared" si="13"/>
        <v>12900344</v>
      </c>
    </row>
    <row r="50" spans="1:10" ht="33" customHeight="1">
      <c r="A50" s="162"/>
      <c r="B50" s="163" t="s">
        <v>61</v>
      </c>
      <c r="C50" s="164">
        <f t="shared" si="14"/>
        <v>181821</v>
      </c>
      <c r="D50" s="165">
        <f>D49</f>
        <v>9948</v>
      </c>
      <c r="E50" s="159">
        <f t="shared" si="14"/>
        <v>6148461</v>
      </c>
      <c r="F50" s="159">
        <f t="shared" si="14"/>
        <v>2349422</v>
      </c>
      <c r="G50" s="159">
        <f t="shared" si="14"/>
        <v>18791</v>
      </c>
      <c r="H50" s="160">
        <f t="shared" si="14"/>
        <v>4191901</v>
      </c>
      <c r="I50" s="180">
        <f t="shared" si="13"/>
        <v>12900344</v>
      </c>
    </row>
    <row r="51" spans="1:10" ht="33" customHeight="1" thickBot="1">
      <c r="A51" s="663" t="s">
        <v>101</v>
      </c>
      <c r="B51" s="664"/>
      <c r="C51" s="166">
        <f>SUM(C42:C50)</f>
        <v>2181861</v>
      </c>
      <c r="D51" s="167">
        <f t="shared" ref="D51:I51" si="15">SUM(D42:D50)</f>
        <v>119380</v>
      </c>
      <c r="E51" s="167">
        <f t="shared" si="15"/>
        <v>73781543</v>
      </c>
      <c r="F51" s="167">
        <f t="shared" si="15"/>
        <v>28193072</v>
      </c>
      <c r="G51" s="167">
        <f t="shared" si="15"/>
        <v>225494</v>
      </c>
      <c r="H51" s="168">
        <f t="shared" si="15"/>
        <v>50302812</v>
      </c>
      <c r="I51" s="196">
        <f t="shared" si="15"/>
        <v>154804162</v>
      </c>
      <c r="J51" s="109"/>
    </row>
    <row r="52" spans="1:10" ht="9.75" customHeight="1">
      <c r="A52" s="116"/>
      <c r="B52" s="117"/>
      <c r="C52" s="71"/>
      <c r="D52" s="71"/>
      <c r="E52" s="71"/>
      <c r="F52" s="71"/>
      <c r="G52" s="71"/>
      <c r="H52" s="71"/>
      <c r="I52" s="118"/>
    </row>
    <row r="53" spans="1:10" ht="39.75" hidden="1" customHeight="1">
      <c r="A53" s="80"/>
      <c r="B53" s="81" t="s">
        <v>12</v>
      </c>
      <c r="C53" s="705"/>
      <c r="D53" s="705"/>
      <c r="E53" s="705"/>
      <c r="F53" s="705"/>
      <c r="G53" s="705"/>
      <c r="H53" s="705"/>
      <c r="I53" s="82">
        <f t="shared" ref="I53:I60" si="16">SUM(C53:H53)</f>
        <v>0</v>
      </c>
    </row>
    <row r="54" spans="1:10" ht="39.75" hidden="1" customHeight="1">
      <c r="A54" s="681"/>
      <c r="B54" s="682"/>
      <c r="C54" s="83">
        <v>0</v>
      </c>
      <c r="D54" s="84">
        <v>0</v>
      </c>
      <c r="E54" s="84">
        <v>0</v>
      </c>
      <c r="F54" s="84">
        <v>0</v>
      </c>
      <c r="G54" s="85">
        <v>0</v>
      </c>
      <c r="H54" s="85">
        <v>0</v>
      </c>
      <c r="I54" s="86">
        <f t="shared" si="16"/>
        <v>0</v>
      </c>
    </row>
    <row r="55" spans="1:10" ht="39.75" hidden="1" customHeight="1">
      <c r="A55" s="651"/>
      <c r="B55" s="652"/>
      <c r="C55" s="87">
        <v>0</v>
      </c>
      <c r="D55" s="88">
        <v>0</v>
      </c>
      <c r="E55" s="88">
        <v>0</v>
      </c>
      <c r="F55" s="88">
        <v>0</v>
      </c>
      <c r="G55" s="89">
        <v>0</v>
      </c>
      <c r="H55" s="89">
        <v>0</v>
      </c>
      <c r="I55" s="90">
        <f t="shared" si="16"/>
        <v>0</v>
      </c>
    </row>
    <row r="56" spans="1:10" ht="39.75" hidden="1" customHeight="1">
      <c r="A56" s="651"/>
      <c r="B56" s="652"/>
      <c r="C56" s="87">
        <v>0</v>
      </c>
      <c r="D56" s="88">
        <v>0</v>
      </c>
      <c r="E56" s="88">
        <v>0</v>
      </c>
      <c r="F56" s="88">
        <v>0</v>
      </c>
      <c r="G56" s="89">
        <v>0</v>
      </c>
      <c r="H56" s="89">
        <v>0</v>
      </c>
      <c r="I56" s="90">
        <f t="shared" si="16"/>
        <v>0</v>
      </c>
    </row>
    <row r="57" spans="1:10" ht="39.75" hidden="1" customHeight="1">
      <c r="A57" s="706"/>
      <c r="B57" s="707"/>
      <c r="C57" s="91">
        <v>0</v>
      </c>
      <c r="D57" s="92">
        <v>0</v>
      </c>
      <c r="E57" s="92">
        <v>0</v>
      </c>
      <c r="F57" s="92">
        <v>0</v>
      </c>
      <c r="G57" s="93">
        <v>0</v>
      </c>
      <c r="H57" s="93">
        <v>0</v>
      </c>
      <c r="I57" s="94">
        <f t="shared" si="16"/>
        <v>0</v>
      </c>
    </row>
    <row r="58" spans="1:10" ht="39.75" hidden="1" customHeight="1" thickBot="1">
      <c r="A58" s="708"/>
      <c r="B58" s="709"/>
      <c r="C58" s="95">
        <f>SUM(C54:C57)</f>
        <v>0</v>
      </c>
      <c r="D58" s="96">
        <f t="shared" ref="D58:H58" si="17">SUM(D54:D57)</f>
        <v>0</v>
      </c>
      <c r="E58" s="96">
        <f t="shared" si="17"/>
        <v>0</v>
      </c>
      <c r="F58" s="96">
        <f t="shared" si="17"/>
        <v>0</v>
      </c>
      <c r="G58" s="97">
        <f t="shared" si="17"/>
        <v>0</v>
      </c>
      <c r="H58" s="97">
        <f t="shared" si="17"/>
        <v>0</v>
      </c>
      <c r="I58" s="98">
        <f t="shared" si="16"/>
        <v>0</v>
      </c>
    </row>
    <row r="59" spans="1:10" ht="39.75" hidden="1" customHeight="1">
      <c r="A59" s="699" t="s">
        <v>35</v>
      </c>
      <c r="B59" s="700"/>
      <c r="C59" s="99">
        <f>ROUNDDOWN(C53/2,0)</f>
        <v>0</v>
      </c>
      <c r="D59" s="99">
        <f t="shared" ref="D59:G59" si="18">ROUNDDOWN(D53/2,0)</f>
        <v>0</v>
      </c>
      <c r="E59" s="99">
        <f t="shared" si="18"/>
        <v>0</v>
      </c>
      <c r="F59" s="99">
        <f>ROUNDDOWN(F58/2,0)</f>
        <v>0</v>
      </c>
      <c r="G59" s="99">
        <f t="shared" si="18"/>
        <v>0</v>
      </c>
      <c r="H59" s="100">
        <f>ROUNDDOWN(H58/2,0)</f>
        <v>0</v>
      </c>
      <c r="I59" s="101">
        <f t="shared" si="16"/>
        <v>0</v>
      </c>
    </row>
    <row r="60" spans="1:10" ht="39.75" hidden="1" customHeight="1">
      <c r="A60" s="701" t="s">
        <v>36</v>
      </c>
      <c r="B60" s="702"/>
      <c r="C60" s="102">
        <f>C53-C59</f>
        <v>0</v>
      </c>
      <c r="D60" s="102">
        <f t="shared" ref="D60:E60" si="19">D53-D59</f>
        <v>0</v>
      </c>
      <c r="E60" s="102">
        <f t="shared" si="19"/>
        <v>0</v>
      </c>
      <c r="F60" s="102">
        <f>F58-F59</f>
        <v>0</v>
      </c>
      <c r="G60" s="102">
        <f t="shared" ref="G60" si="20">G53-G59</f>
        <v>0</v>
      </c>
      <c r="H60" s="103">
        <f>H58-H59</f>
        <v>0</v>
      </c>
      <c r="I60" s="104">
        <f t="shared" si="16"/>
        <v>0</v>
      </c>
    </row>
    <row r="61" spans="1:10" ht="39.75" hidden="1" customHeight="1" thickBot="1">
      <c r="A61" s="703" t="s">
        <v>47</v>
      </c>
      <c r="B61" s="704"/>
      <c r="C61" s="110"/>
      <c r="D61" s="110"/>
      <c r="E61" s="110"/>
      <c r="F61" s="110"/>
      <c r="G61" s="110"/>
      <c r="H61" s="111"/>
      <c r="I61" s="112"/>
    </row>
    <row r="62" spans="1:10" ht="7.5" customHeight="1">
      <c r="A62" s="113"/>
      <c r="B62" s="113"/>
      <c r="C62" s="114"/>
      <c r="D62" s="114"/>
      <c r="E62" s="114"/>
      <c r="F62" s="114"/>
      <c r="G62" s="114"/>
      <c r="H62" s="113"/>
      <c r="I62" s="113"/>
    </row>
    <row r="63" spans="1:10" ht="33.75" customHeight="1">
      <c r="A63" s="113"/>
      <c r="B63" s="115" t="s">
        <v>65</v>
      </c>
      <c r="C63" s="114"/>
      <c r="D63" s="114"/>
      <c r="E63" s="114"/>
      <c r="F63" s="114"/>
      <c r="G63" s="114"/>
      <c r="H63" s="113"/>
      <c r="I63" s="113"/>
    </row>
    <row r="64" spans="1:10" ht="33.75" customHeight="1"/>
    <row r="65" spans="3:10" ht="33.75" customHeight="1"/>
    <row r="66" spans="3:10" ht="33.75" customHeight="1"/>
    <row r="67" spans="3:10" s="1" customFormat="1" ht="33.75" customHeight="1">
      <c r="C67" s="2"/>
      <c r="D67" s="2"/>
      <c r="E67" s="2"/>
      <c r="F67" s="2"/>
      <c r="G67" s="2"/>
      <c r="J67" s="38"/>
    </row>
    <row r="68" spans="3:10" s="1" customFormat="1" ht="33.75" customHeight="1">
      <c r="C68" s="2"/>
      <c r="D68" s="2"/>
      <c r="E68" s="2"/>
      <c r="F68" s="2"/>
      <c r="G68" s="2"/>
      <c r="J68" s="38"/>
    </row>
    <row r="69" spans="3:10" s="1" customFormat="1" ht="33.75" customHeight="1">
      <c r="C69" s="2"/>
      <c r="D69" s="2"/>
      <c r="E69" s="2"/>
      <c r="F69" s="2"/>
      <c r="G69" s="2"/>
      <c r="J69" s="38"/>
    </row>
    <row r="70" spans="3:10" s="1" customFormat="1" ht="33.75" customHeight="1">
      <c r="C70" s="2"/>
      <c r="D70" s="2"/>
      <c r="E70" s="2"/>
      <c r="F70" s="2"/>
      <c r="G70" s="2"/>
      <c r="J70" s="38"/>
    </row>
    <row r="71" spans="3:10" s="1" customFormat="1" ht="33.75" customHeight="1">
      <c r="C71" s="2"/>
      <c r="D71" s="2"/>
      <c r="E71" s="2"/>
      <c r="F71" s="2"/>
      <c r="G71" s="2"/>
      <c r="J71" s="38"/>
    </row>
    <row r="72" spans="3:10" s="1" customFormat="1" ht="33.75" customHeight="1">
      <c r="C72" s="2"/>
      <c r="D72" s="2"/>
      <c r="E72" s="2"/>
      <c r="F72" s="2"/>
      <c r="G72" s="2"/>
      <c r="J72" s="38"/>
    </row>
    <row r="73" spans="3:10" s="1" customFormat="1" ht="33.75" customHeight="1">
      <c r="C73" s="2"/>
      <c r="D73" s="2"/>
      <c r="E73" s="2"/>
      <c r="F73" s="2"/>
      <c r="G73" s="2"/>
      <c r="J73" s="38"/>
    </row>
    <row r="74" spans="3:10" s="1" customFormat="1" ht="33.75" customHeight="1">
      <c r="C74" s="2"/>
      <c r="D74" s="2"/>
      <c r="E74" s="2"/>
      <c r="F74" s="2"/>
      <c r="G74" s="2"/>
      <c r="J74" s="38"/>
    </row>
    <row r="75" spans="3:10" s="1" customFormat="1" ht="33.75" customHeight="1">
      <c r="C75" s="2"/>
      <c r="D75" s="2"/>
      <c r="E75" s="2"/>
      <c r="F75" s="2"/>
      <c r="G75" s="2"/>
      <c r="J75" s="38"/>
    </row>
    <row r="76" spans="3:10" s="1" customFormat="1" ht="33.75" customHeight="1">
      <c r="C76" s="2"/>
      <c r="D76" s="2"/>
      <c r="E76" s="2"/>
      <c r="F76" s="2"/>
      <c r="G76" s="2"/>
      <c r="J76" s="38"/>
    </row>
    <row r="77" spans="3:10" s="1" customFormat="1" ht="33.75" customHeight="1">
      <c r="C77" s="2"/>
      <c r="D77" s="2"/>
      <c r="E77" s="2"/>
      <c r="F77" s="2"/>
      <c r="G77" s="2"/>
      <c r="J77" s="38"/>
    </row>
    <row r="78" spans="3:10" s="1" customFormat="1" ht="33.75" customHeight="1">
      <c r="C78" s="2"/>
      <c r="D78" s="2"/>
      <c r="E78" s="2"/>
      <c r="F78" s="2"/>
      <c r="G78" s="2"/>
      <c r="J78" s="38"/>
    </row>
    <row r="79" spans="3:10" s="1" customFormat="1" ht="33.75" customHeight="1">
      <c r="C79" s="2"/>
      <c r="D79" s="2"/>
      <c r="E79" s="2"/>
      <c r="F79" s="2"/>
      <c r="G79" s="2"/>
      <c r="J79" s="38"/>
    </row>
    <row r="80" spans="3:10" s="1" customFormat="1" ht="33.75" customHeight="1">
      <c r="C80" s="2"/>
      <c r="D80" s="2"/>
      <c r="E80" s="2"/>
      <c r="F80" s="2"/>
      <c r="G80" s="2"/>
      <c r="J80" s="38"/>
    </row>
    <row r="81" spans="3:10" s="1" customFormat="1" ht="33.75" customHeight="1">
      <c r="C81" s="2"/>
      <c r="D81" s="2"/>
      <c r="E81" s="2"/>
      <c r="F81" s="2"/>
      <c r="G81" s="2"/>
      <c r="J81" s="38"/>
    </row>
    <row r="82" spans="3:10" s="1" customFormat="1" ht="33.75" customHeight="1">
      <c r="C82" s="2"/>
      <c r="D82" s="2"/>
      <c r="E82" s="2"/>
      <c r="F82" s="2"/>
      <c r="G82" s="2"/>
      <c r="J82" s="38"/>
    </row>
  </sheetData>
  <mergeCells count="30">
    <mergeCell ref="H35:H36"/>
    <mergeCell ref="A59:B59"/>
    <mergeCell ref="A60:B60"/>
    <mergeCell ref="A61:B61"/>
    <mergeCell ref="A36:B36"/>
    <mergeCell ref="C53:H53"/>
    <mergeCell ref="A54:B54"/>
    <mergeCell ref="A55:B55"/>
    <mergeCell ref="A56:B56"/>
    <mergeCell ref="A57:B57"/>
    <mergeCell ref="A58:B58"/>
    <mergeCell ref="A30:B30"/>
    <mergeCell ref="A33:B33"/>
    <mergeCell ref="A34:B34"/>
    <mergeCell ref="A35:B35"/>
    <mergeCell ref="A51:B51"/>
    <mergeCell ref="A31:B31"/>
    <mergeCell ref="A32:B32"/>
    <mergeCell ref="A29:B29"/>
    <mergeCell ref="A1:I1"/>
    <mergeCell ref="A3:B3"/>
    <mergeCell ref="A4:B4"/>
    <mergeCell ref="A5:B5"/>
    <mergeCell ref="A8:B8"/>
    <mergeCell ref="A16:B16"/>
    <mergeCell ref="A24:B24"/>
    <mergeCell ref="A25:B25"/>
    <mergeCell ref="A26:B26"/>
    <mergeCell ref="A27:B27"/>
    <mergeCell ref="A28:B28"/>
  </mergeCells>
  <phoneticPr fontId="1"/>
  <pageMargins left="0.70866141732283472" right="0.51181102362204722" top="0.31496062992125984" bottom="0.15748031496062992" header="0.23622047244094491" footer="0.19685039370078741"/>
  <pageSetup paperSize="9" scale="53" orientation="portrait" r:id="rId1"/>
  <headerFooter>
    <oddFooter>&amp;R&amp;Z&amp;F</oddFooter>
  </headerFooter>
  <rowBreaks count="1" manualBreakCount="1">
    <brk id="63" max="12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K81"/>
  <sheetViews>
    <sheetView topLeftCell="E74" zoomScale="80" zoomScaleNormal="80" zoomScaleSheetLayoutView="84" workbookViewId="0">
      <selection activeCell="H51" sqref="H51"/>
    </sheetView>
  </sheetViews>
  <sheetFormatPr defaultColWidth="9" defaultRowHeight="13.2"/>
  <cols>
    <col min="1" max="1" width="2.6640625" style="1" customWidth="1"/>
    <col min="2" max="2" width="18.6640625" style="1" customWidth="1"/>
    <col min="3" max="7" width="21.6640625" style="2" customWidth="1"/>
    <col min="8" max="9" width="21.6640625" style="1" customWidth="1"/>
    <col min="10" max="10" width="12.44140625" style="1" bestFit="1" customWidth="1"/>
    <col min="11" max="16384" width="9" style="1"/>
  </cols>
  <sheetData>
    <row r="1" spans="1:9" ht="33.75" customHeight="1">
      <c r="A1" s="632" t="s">
        <v>114</v>
      </c>
      <c r="B1" s="632"/>
      <c r="C1" s="632"/>
      <c r="D1" s="632"/>
      <c r="E1" s="632"/>
      <c r="F1" s="632"/>
      <c r="G1" s="632"/>
      <c r="H1" s="632"/>
      <c r="I1" s="632"/>
    </row>
    <row r="2" spans="1:9" ht="30" customHeight="1" thickBot="1">
      <c r="B2" s="105" t="s">
        <v>44</v>
      </c>
      <c r="I2" s="107" t="s">
        <v>49</v>
      </c>
    </row>
    <row r="3" spans="1:9" s="65" customFormat="1" ht="30" customHeight="1">
      <c r="A3" s="712" t="s">
        <v>5</v>
      </c>
      <c r="B3" s="713"/>
      <c r="C3" s="61" t="s">
        <v>0</v>
      </c>
      <c r="D3" s="62" t="s">
        <v>1</v>
      </c>
      <c r="E3" s="62" t="s">
        <v>2</v>
      </c>
      <c r="F3" s="62" t="s">
        <v>3</v>
      </c>
      <c r="G3" s="63" t="s">
        <v>4</v>
      </c>
      <c r="H3" s="64" t="s">
        <v>34</v>
      </c>
      <c r="I3" s="52" t="s">
        <v>39</v>
      </c>
    </row>
    <row r="4" spans="1:9" s="65" customFormat="1" ht="33" customHeight="1">
      <c r="A4" s="687" t="s">
        <v>6</v>
      </c>
      <c r="B4" s="688"/>
      <c r="C4" s="431">
        <v>0</v>
      </c>
      <c r="D4" s="432">
        <v>0</v>
      </c>
      <c r="E4" s="432">
        <v>0</v>
      </c>
      <c r="F4" s="432">
        <v>0</v>
      </c>
      <c r="G4" s="433">
        <v>0</v>
      </c>
      <c r="H4" s="433">
        <v>0</v>
      </c>
      <c r="I4" s="434">
        <f t="shared" ref="I4:I32" si="0">SUM(C4:H4)</f>
        <v>0</v>
      </c>
    </row>
    <row r="5" spans="1:9" s="65" customFormat="1" ht="33" customHeight="1">
      <c r="A5" s="687" t="s">
        <v>7</v>
      </c>
      <c r="B5" s="688"/>
      <c r="C5" s="435">
        <f>SUM(C6:C7)</f>
        <v>3091</v>
      </c>
      <c r="D5" s="436">
        <f t="shared" ref="D5:F5" si="1">SUM(D6:D7)</f>
        <v>0</v>
      </c>
      <c r="E5" s="436">
        <f t="shared" si="1"/>
        <v>1514523</v>
      </c>
      <c r="F5" s="436">
        <f t="shared" si="1"/>
        <v>647569</v>
      </c>
      <c r="G5" s="437">
        <v>0</v>
      </c>
      <c r="H5" s="433">
        <v>0</v>
      </c>
      <c r="I5" s="434">
        <f t="shared" si="0"/>
        <v>2165183</v>
      </c>
    </row>
    <row r="6" spans="1:9" ht="33" customHeight="1">
      <c r="A6" s="25"/>
      <c r="B6" s="3" t="s">
        <v>14</v>
      </c>
      <c r="C6" s="5">
        <v>0</v>
      </c>
      <c r="D6" s="60">
        <v>0</v>
      </c>
      <c r="E6" s="6">
        <v>0</v>
      </c>
      <c r="F6" s="6">
        <v>0</v>
      </c>
      <c r="G6" s="7">
        <v>0</v>
      </c>
      <c r="H6" s="59">
        <v>0</v>
      </c>
      <c r="I6" s="27">
        <f t="shared" si="0"/>
        <v>0</v>
      </c>
    </row>
    <row r="7" spans="1:9" ht="33" customHeight="1">
      <c r="A7" s="66"/>
      <c r="B7" s="3" t="s">
        <v>15</v>
      </c>
      <c r="C7" s="5">
        <v>3091</v>
      </c>
      <c r="D7" s="6">
        <v>0</v>
      </c>
      <c r="E7" s="6">
        <v>1514523</v>
      </c>
      <c r="F7" s="6">
        <v>647569</v>
      </c>
      <c r="G7" s="7">
        <v>0</v>
      </c>
      <c r="H7" s="59">
        <v>0</v>
      </c>
      <c r="I7" s="27">
        <f t="shared" si="0"/>
        <v>2165183</v>
      </c>
    </row>
    <row r="8" spans="1:9" ht="33" customHeight="1">
      <c r="A8" s="687" t="s">
        <v>8</v>
      </c>
      <c r="B8" s="688"/>
      <c r="C8" s="435">
        <f>SUM(C9:C15)</f>
        <v>127670</v>
      </c>
      <c r="D8" s="436">
        <f t="shared" ref="D8:F8" si="2">SUM(D9:D15)</f>
        <v>41603</v>
      </c>
      <c r="E8" s="436">
        <f t="shared" si="2"/>
        <v>16612419</v>
      </c>
      <c r="F8" s="436">
        <f t="shared" si="2"/>
        <v>10514837</v>
      </c>
      <c r="G8" s="437">
        <v>0</v>
      </c>
      <c r="H8" s="433">
        <v>0</v>
      </c>
      <c r="I8" s="434">
        <f t="shared" si="0"/>
        <v>27296529</v>
      </c>
    </row>
    <row r="9" spans="1:9" ht="33" customHeight="1">
      <c r="A9" s="25"/>
      <c r="B9" s="3" t="s">
        <v>16</v>
      </c>
      <c r="C9" s="5">
        <v>507</v>
      </c>
      <c r="D9" s="6">
        <v>0</v>
      </c>
      <c r="E9" s="6">
        <v>351839</v>
      </c>
      <c r="F9" s="6">
        <v>446712</v>
      </c>
      <c r="G9" s="7">
        <v>0</v>
      </c>
      <c r="H9" s="59">
        <v>0</v>
      </c>
      <c r="I9" s="27">
        <f t="shared" si="0"/>
        <v>799058</v>
      </c>
    </row>
    <row r="10" spans="1:9" ht="33" customHeight="1">
      <c r="A10" s="25"/>
      <c r="B10" s="3" t="s">
        <v>17</v>
      </c>
      <c r="C10" s="5">
        <v>15083</v>
      </c>
      <c r="D10" s="6">
        <v>0</v>
      </c>
      <c r="E10" s="6">
        <v>3187075</v>
      </c>
      <c r="F10" s="6">
        <v>1739894</v>
      </c>
      <c r="G10" s="7">
        <v>0</v>
      </c>
      <c r="H10" s="59">
        <v>0</v>
      </c>
      <c r="I10" s="27">
        <f t="shared" si="0"/>
        <v>4942052</v>
      </c>
    </row>
    <row r="11" spans="1:9" ht="33" customHeight="1">
      <c r="A11" s="25"/>
      <c r="B11" s="3" t="s">
        <v>18</v>
      </c>
      <c r="C11" s="5">
        <v>1794</v>
      </c>
      <c r="D11" s="6">
        <v>0</v>
      </c>
      <c r="E11" s="6">
        <v>342175</v>
      </c>
      <c r="F11" s="6">
        <v>299217</v>
      </c>
      <c r="G11" s="7">
        <v>0</v>
      </c>
      <c r="H11" s="59">
        <v>0</v>
      </c>
      <c r="I11" s="597">
        <f t="shared" si="0"/>
        <v>643186</v>
      </c>
    </row>
    <row r="12" spans="1:9" ht="33" customHeight="1">
      <c r="A12" s="25"/>
      <c r="B12" s="3" t="s">
        <v>19</v>
      </c>
      <c r="C12" s="5">
        <v>15699</v>
      </c>
      <c r="D12" s="6">
        <v>0</v>
      </c>
      <c r="E12" s="6">
        <v>3053784</v>
      </c>
      <c r="F12" s="6">
        <v>1280683</v>
      </c>
      <c r="G12" s="7">
        <v>0</v>
      </c>
      <c r="H12" s="59">
        <v>0</v>
      </c>
      <c r="I12" s="597">
        <f t="shared" si="0"/>
        <v>4350166</v>
      </c>
    </row>
    <row r="13" spans="1:9" ht="33" customHeight="1">
      <c r="A13" s="25"/>
      <c r="B13" s="3" t="s">
        <v>20</v>
      </c>
      <c r="C13" s="5">
        <v>3104</v>
      </c>
      <c r="D13" s="6">
        <v>0</v>
      </c>
      <c r="E13" s="6">
        <v>905923</v>
      </c>
      <c r="F13" s="6">
        <v>332087</v>
      </c>
      <c r="G13" s="7">
        <v>0</v>
      </c>
      <c r="H13" s="59">
        <v>0</v>
      </c>
      <c r="I13" s="597">
        <f t="shared" si="0"/>
        <v>1241114</v>
      </c>
    </row>
    <row r="14" spans="1:9" ht="33" customHeight="1">
      <c r="A14" s="25"/>
      <c r="B14" s="3" t="s">
        <v>21</v>
      </c>
      <c r="C14" s="5">
        <v>73435</v>
      </c>
      <c r="D14" s="6">
        <v>41603</v>
      </c>
      <c r="E14" s="6">
        <v>5069438</v>
      </c>
      <c r="F14" s="6">
        <v>4108123</v>
      </c>
      <c r="G14" s="7">
        <v>0</v>
      </c>
      <c r="H14" s="59">
        <v>0</v>
      </c>
      <c r="I14" s="597">
        <f t="shared" si="0"/>
        <v>9292599</v>
      </c>
    </row>
    <row r="15" spans="1:9" ht="33" customHeight="1">
      <c r="A15" s="25"/>
      <c r="B15" s="3" t="s">
        <v>22</v>
      </c>
      <c r="C15" s="5">
        <v>18048</v>
      </c>
      <c r="D15" s="6">
        <v>0</v>
      </c>
      <c r="E15" s="6">
        <v>3702185</v>
      </c>
      <c r="F15" s="6">
        <v>2308121</v>
      </c>
      <c r="G15" s="7">
        <v>0</v>
      </c>
      <c r="H15" s="59">
        <v>0</v>
      </c>
      <c r="I15" s="597">
        <f t="shared" si="0"/>
        <v>6028354</v>
      </c>
    </row>
    <row r="16" spans="1:9" ht="33" customHeight="1">
      <c r="A16" s="710" t="s">
        <v>9</v>
      </c>
      <c r="B16" s="711"/>
      <c r="C16" s="438">
        <f>SUM(C17:C23)</f>
        <v>187120</v>
      </c>
      <c r="D16" s="439">
        <f>SUM(D17:D23)</f>
        <v>0</v>
      </c>
      <c r="E16" s="439">
        <f t="shared" ref="E16:F16" si="3">SUM(E17:E23)</f>
        <v>3797426</v>
      </c>
      <c r="F16" s="439">
        <f t="shared" si="3"/>
        <v>3557922</v>
      </c>
      <c r="G16" s="440">
        <v>0</v>
      </c>
      <c r="H16" s="441">
        <v>0</v>
      </c>
      <c r="I16" s="442">
        <f t="shared" si="0"/>
        <v>7542468</v>
      </c>
    </row>
    <row r="17" spans="1:9" ht="33" customHeight="1">
      <c r="A17" s="25"/>
      <c r="B17" s="3" t="s">
        <v>23</v>
      </c>
      <c r="C17" s="5">
        <v>1917</v>
      </c>
      <c r="D17" s="6">
        <v>0</v>
      </c>
      <c r="E17" s="6">
        <v>291997</v>
      </c>
      <c r="F17" s="6">
        <v>505810</v>
      </c>
      <c r="G17" s="7">
        <v>0</v>
      </c>
      <c r="H17" s="59">
        <v>0</v>
      </c>
      <c r="I17" s="597">
        <f t="shared" si="0"/>
        <v>799724</v>
      </c>
    </row>
    <row r="18" spans="1:9" ht="33" customHeight="1">
      <c r="A18" s="25"/>
      <c r="B18" s="3" t="s">
        <v>24</v>
      </c>
      <c r="C18" s="5">
        <v>4870</v>
      </c>
      <c r="D18" s="6">
        <v>0</v>
      </c>
      <c r="E18" s="6">
        <v>42331</v>
      </c>
      <c r="F18" s="6">
        <v>121021</v>
      </c>
      <c r="G18" s="7">
        <v>0</v>
      </c>
      <c r="H18" s="59">
        <v>0</v>
      </c>
      <c r="I18" s="597">
        <f t="shared" si="0"/>
        <v>168222</v>
      </c>
    </row>
    <row r="19" spans="1:9" ht="33" customHeight="1">
      <c r="A19" s="25"/>
      <c r="B19" s="3" t="s">
        <v>25</v>
      </c>
      <c r="C19" s="5">
        <v>208</v>
      </c>
      <c r="D19" s="6">
        <v>0</v>
      </c>
      <c r="E19" s="6">
        <v>0</v>
      </c>
      <c r="F19" s="6">
        <v>82581</v>
      </c>
      <c r="G19" s="7">
        <v>0</v>
      </c>
      <c r="H19" s="59">
        <v>0</v>
      </c>
      <c r="I19" s="597">
        <f t="shared" si="0"/>
        <v>82789</v>
      </c>
    </row>
    <row r="20" spans="1:9" ht="33" customHeight="1">
      <c r="A20" s="25"/>
      <c r="B20" s="3" t="s">
        <v>26</v>
      </c>
      <c r="C20" s="5">
        <v>0</v>
      </c>
      <c r="D20" s="6">
        <v>0</v>
      </c>
      <c r="E20" s="6">
        <v>0</v>
      </c>
      <c r="F20" s="6">
        <v>0</v>
      </c>
      <c r="G20" s="7">
        <v>0</v>
      </c>
      <c r="H20" s="59">
        <v>0</v>
      </c>
      <c r="I20" s="597">
        <f t="shared" si="0"/>
        <v>0</v>
      </c>
    </row>
    <row r="21" spans="1:9" ht="33" customHeight="1">
      <c r="A21" s="25"/>
      <c r="B21" s="3" t="s">
        <v>27</v>
      </c>
      <c r="C21" s="5">
        <v>0</v>
      </c>
      <c r="D21" s="6">
        <v>0</v>
      </c>
      <c r="E21" s="6">
        <v>0</v>
      </c>
      <c r="F21" s="6">
        <v>0</v>
      </c>
      <c r="G21" s="7">
        <v>0</v>
      </c>
      <c r="H21" s="59">
        <v>0</v>
      </c>
      <c r="I21" s="598">
        <f t="shared" si="0"/>
        <v>0</v>
      </c>
    </row>
    <row r="22" spans="1:9" ht="33" customHeight="1">
      <c r="A22" s="25"/>
      <c r="B22" s="3" t="s">
        <v>28</v>
      </c>
      <c r="C22" s="5">
        <v>6106</v>
      </c>
      <c r="D22" s="6">
        <v>0</v>
      </c>
      <c r="E22" s="6">
        <v>1047505</v>
      </c>
      <c r="F22" s="6">
        <v>806615</v>
      </c>
      <c r="G22" s="7">
        <v>0</v>
      </c>
      <c r="H22" s="59">
        <v>0</v>
      </c>
      <c r="I22" s="597">
        <f>SUM(C22:H22)</f>
        <v>1860226</v>
      </c>
    </row>
    <row r="23" spans="1:9" ht="33" customHeight="1">
      <c r="A23" s="25"/>
      <c r="B23" s="3" t="s">
        <v>29</v>
      </c>
      <c r="C23" s="5">
        <v>174019</v>
      </c>
      <c r="D23" s="6">
        <v>0</v>
      </c>
      <c r="E23" s="6">
        <v>2415593</v>
      </c>
      <c r="F23" s="6">
        <v>2041895</v>
      </c>
      <c r="G23" s="7">
        <v>0</v>
      </c>
      <c r="H23" s="59">
        <v>0</v>
      </c>
      <c r="I23" s="597">
        <f>SUM(C23:H23)</f>
        <v>4631507</v>
      </c>
    </row>
    <row r="24" spans="1:9" ht="33" customHeight="1">
      <c r="A24" s="639" t="s">
        <v>10</v>
      </c>
      <c r="B24" s="640"/>
      <c r="C24" s="443">
        <v>0</v>
      </c>
      <c r="D24" s="444">
        <v>0</v>
      </c>
      <c r="E24" s="444">
        <v>0</v>
      </c>
      <c r="F24" s="444">
        <v>0</v>
      </c>
      <c r="G24" s="445">
        <v>0</v>
      </c>
      <c r="H24" s="446">
        <v>0</v>
      </c>
      <c r="I24" s="442">
        <f t="shared" si="0"/>
        <v>0</v>
      </c>
    </row>
    <row r="25" spans="1:9" ht="33" customHeight="1">
      <c r="A25" s="641" t="s">
        <v>11</v>
      </c>
      <c r="B25" s="642"/>
      <c r="C25" s="448">
        <v>0</v>
      </c>
      <c r="D25" s="449">
        <v>0</v>
      </c>
      <c r="E25" s="449">
        <v>0</v>
      </c>
      <c r="F25" s="449">
        <v>0</v>
      </c>
      <c r="G25" s="445">
        <v>0</v>
      </c>
      <c r="H25" s="446">
        <v>0</v>
      </c>
      <c r="I25" s="599">
        <f t="shared" si="0"/>
        <v>0</v>
      </c>
    </row>
    <row r="26" spans="1:9" ht="33" customHeight="1">
      <c r="A26" s="667" t="s">
        <v>100</v>
      </c>
      <c r="B26" s="668"/>
      <c r="C26" s="451">
        <f>C5+C8+C16+C24+C25</f>
        <v>317881</v>
      </c>
      <c r="D26" s="452">
        <f>D5+D8+D16+D24+D25</f>
        <v>41603</v>
      </c>
      <c r="E26" s="452">
        <f t="shared" ref="E26:F26" si="4">E5+E8+E16+E24+E25</f>
        <v>21924368</v>
      </c>
      <c r="F26" s="452">
        <f t="shared" si="4"/>
        <v>14720328</v>
      </c>
      <c r="G26" s="453">
        <v>0</v>
      </c>
      <c r="H26" s="606">
        <v>0</v>
      </c>
      <c r="I26" s="455">
        <f t="shared" si="0"/>
        <v>37004180</v>
      </c>
    </row>
    <row r="27" spans="1:9" ht="33" customHeight="1">
      <c r="A27" s="722" t="s">
        <v>37</v>
      </c>
      <c r="B27" s="723"/>
      <c r="C27" s="9">
        <v>0</v>
      </c>
      <c r="D27" s="10">
        <v>0</v>
      </c>
      <c r="E27" s="10">
        <v>0</v>
      </c>
      <c r="F27" s="10">
        <v>0</v>
      </c>
      <c r="G27" s="11">
        <v>0</v>
      </c>
      <c r="H27" s="470">
        <v>3080380</v>
      </c>
      <c r="I27" s="600">
        <f t="shared" si="0"/>
        <v>3080380</v>
      </c>
    </row>
    <row r="28" spans="1:9" ht="33" customHeight="1">
      <c r="A28" s="685" t="s">
        <v>31</v>
      </c>
      <c r="B28" s="686"/>
      <c r="C28" s="607"/>
      <c r="D28" s="608"/>
      <c r="E28" s="608"/>
      <c r="F28" s="608"/>
      <c r="G28" s="609"/>
      <c r="H28" s="610"/>
      <c r="I28" s="611"/>
    </row>
    <row r="29" spans="1:9" ht="33" customHeight="1">
      <c r="A29" s="685" t="s">
        <v>32</v>
      </c>
      <c r="B29" s="686"/>
      <c r="C29" s="612"/>
      <c r="D29" s="613"/>
      <c r="E29" s="613"/>
      <c r="F29" s="613"/>
      <c r="G29" s="614"/>
      <c r="H29" s="610"/>
      <c r="I29" s="611"/>
    </row>
    <row r="30" spans="1:9" ht="33" customHeight="1">
      <c r="A30" s="714" t="s">
        <v>33</v>
      </c>
      <c r="B30" s="715"/>
      <c r="C30" s="615"/>
      <c r="D30" s="616"/>
      <c r="E30" s="616"/>
      <c r="F30" s="616"/>
      <c r="G30" s="617"/>
      <c r="H30" s="618"/>
      <c r="I30" s="619"/>
    </row>
    <row r="31" spans="1:9" ht="33" customHeight="1">
      <c r="A31" s="716" t="s">
        <v>100</v>
      </c>
      <c r="B31" s="717"/>
      <c r="C31" s="456">
        <f>SUM(C27:C30)</f>
        <v>0</v>
      </c>
      <c r="D31" s="457">
        <f t="shared" ref="D31:G31" si="5">SUM(D27:D30)</f>
        <v>0</v>
      </c>
      <c r="E31" s="457">
        <f t="shared" si="5"/>
        <v>0</v>
      </c>
      <c r="F31" s="457">
        <f t="shared" si="5"/>
        <v>0</v>
      </c>
      <c r="G31" s="454">
        <f t="shared" si="5"/>
        <v>0</v>
      </c>
      <c r="H31" s="467">
        <f>SUM(H24:H30)</f>
        <v>3080380</v>
      </c>
      <c r="I31" s="455">
        <f t="shared" si="0"/>
        <v>3080380</v>
      </c>
    </row>
    <row r="32" spans="1:9" ht="33" customHeight="1" thickBot="1">
      <c r="A32" s="718" t="s">
        <v>102</v>
      </c>
      <c r="B32" s="719"/>
      <c r="C32" s="458">
        <f>C26+C31</f>
        <v>317881</v>
      </c>
      <c r="D32" s="459">
        <f t="shared" ref="D32:H32" si="6">D26+D31</f>
        <v>41603</v>
      </c>
      <c r="E32" s="459">
        <f t="shared" si="6"/>
        <v>21924368</v>
      </c>
      <c r="F32" s="459">
        <f t="shared" si="6"/>
        <v>14720328</v>
      </c>
      <c r="G32" s="459">
        <f t="shared" si="6"/>
        <v>0</v>
      </c>
      <c r="H32" s="468">
        <f t="shared" si="6"/>
        <v>3080380</v>
      </c>
      <c r="I32" s="461">
        <f t="shared" si="0"/>
        <v>40084560</v>
      </c>
    </row>
    <row r="33" spans="1:11" s="38" customFormat="1" ht="22.2" customHeight="1">
      <c r="A33" s="659"/>
      <c r="B33" s="660"/>
      <c r="C33" s="546">
        <v>300782</v>
      </c>
      <c r="D33" s="546">
        <v>41603</v>
      </c>
      <c r="E33" s="546">
        <v>21924368</v>
      </c>
      <c r="F33" s="546">
        <v>20999423</v>
      </c>
      <c r="G33" s="547">
        <v>0</v>
      </c>
      <c r="H33" s="574" t="s">
        <v>77</v>
      </c>
      <c r="I33" s="551">
        <f>SUM(B33:G33)</f>
        <v>43266176</v>
      </c>
      <c r="J33" s="564"/>
      <c r="K33" s="384"/>
    </row>
    <row r="34" spans="1:11" s="38" customFormat="1" ht="22.2" customHeight="1">
      <c r="A34" s="673" t="s">
        <v>110</v>
      </c>
      <c r="B34" s="674"/>
      <c r="C34" s="541"/>
      <c r="D34" s="541"/>
      <c r="E34" s="541"/>
      <c r="F34" s="566"/>
      <c r="G34" s="542"/>
      <c r="H34" s="536"/>
      <c r="I34" s="602">
        <v>43266000</v>
      </c>
      <c r="J34" s="564"/>
      <c r="K34" s="384"/>
    </row>
    <row r="35" spans="1:11" s="38" customFormat="1" ht="22.2" customHeight="1">
      <c r="A35" s="671"/>
      <c r="B35" s="672"/>
      <c r="C35" s="550">
        <f>C32-C33</f>
        <v>17099</v>
      </c>
      <c r="D35" s="550">
        <f t="shared" ref="D35:E35" si="7">D32-D33</f>
        <v>0</v>
      </c>
      <c r="E35" s="550">
        <f t="shared" si="7"/>
        <v>0</v>
      </c>
      <c r="F35" s="567">
        <f>F32+H32-F33</f>
        <v>-3198715</v>
      </c>
      <c r="G35" s="549">
        <f>G32-G33</f>
        <v>0</v>
      </c>
      <c r="H35" s="665"/>
      <c r="I35" s="568">
        <f>SUM(B35:H35)</f>
        <v>-3181616</v>
      </c>
      <c r="J35" s="564"/>
      <c r="K35" s="384"/>
    </row>
    <row r="36" spans="1:11" s="38" customFormat="1" ht="22.2" customHeight="1" thickBot="1">
      <c r="A36" s="661" t="s">
        <v>111</v>
      </c>
      <c r="B36" s="662"/>
      <c r="C36" s="538"/>
      <c r="D36" s="538"/>
      <c r="E36" s="538"/>
      <c r="F36" s="538"/>
      <c r="G36" s="538"/>
      <c r="H36" s="666"/>
      <c r="I36" s="603">
        <f>I32-I34</f>
        <v>-3181440</v>
      </c>
      <c r="J36" s="565"/>
      <c r="K36" s="535"/>
    </row>
    <row r="37" spans="1:11" ht="33" customHeight="1">
      <c r="A37" s="39"/>
      <c r="B37" s="39"/>
      <c r="C37" s="153"/>
      <c r="D37" s="153"/>
      <c r="E37" s="153"/>
      <c r="F37" s="153"/>
      <c r="G37" s="153"/>
      <c r="H37" s="153"/>
      <c r="I37" s="121"/>
    </row>
    <row r="38" spans="1:11" s="113" customFormat="1" ht="33" customHeight="1" thickBot="1">
      <c r="A38" s="119"/>
      <c r="B38" s="150" t="s">
        <v>62</v>
      </c>
      <c r="C38" s="151"/>
      <c r="D38" s="151"/>
      <c r="E38" s="151"/>
      <c r="F38" s="151"/>
      <c r="G38" s="151"/>
      <c r="H38" s="152"/>
      <c r="I38" s="123" t="s">
        <v>70</v>
      </c>
    </row>
    <row r="39" spans="1:11" s="113" customFormat="1" ht="33" hidden="1" customHeight="1">
      <c r="A39" s="124"/>
      <c r="B39" s="125" t="s">
        <v>51</v>
      </c>
      <c r="C39" s="133" t="e">
        <f>ROUNDDOWN(#REF!/12,0)</f>
        <v>#REF!</v>
      </c>
      <c r="D39" s="134" t="e">
        <f>ROUNDDOWN(#REF!/12,0)</f>
        <v>#REF!</v>
      </c>
      <c r="E39" s="135" t="e">
        <f>ROUNDDOWN(#REF!/12,0)</f>
        <v>#REF!</v>
      </c>
      <c r="F39" s="135" t="e">
        <f>ROUNDDOWN(#REF!/12,0)</f>
        <v>#REF!</v>
      </c>
      <c r="G39" s="135" t="e">
        <f>ROUNDDOWN(#REF!/12,0)</f>
        <v>#REF!</v>
      </c>
      <c r="H39" s="126" t="s">
        <v>63</v>
      </c>
      <c r="I39" s="127" t="e">
        <f>SUM(C39:G39)</f>
        <v>#REF!</v>
      </c>
    </row>
    <row r="40" spans="1:11" s="113" customFormat="1" ht="33" hidden="1" customHeight="1">
      <c r="A40" s="128"/>
      <c r="B40" s="129" t="s">
        <v>52</v>
      </c>
      <c r="C40" s="136" t="e">
        <f>ROUNDDOWN(#REF!/12,0)</f>
        <v>#REF!</v>
      </c>
      <c r="D40" s="137" t="e">
        <f>ROUNDDOWN(#REF!/12,0)</f>
        <v>#REF!</v>
      </c>
      <c r="E40" s="137" t="e">
        <f>ROUNDDOWN(#REF!/12,0)</f>
        <v>#REF!</v>
      </c>
      <c r="F40" s="137" t="e">
        <f>ROUNDDOWN(#REF!/12,0)</f>
        <v>#REF!</v>
      </c>
      <c r="G40" s="137" t="e">
        <f>ROUNDDOWN(#REF!/12,0)</f>
        <v>#REF!</v>
      </c>
      <c r="H40" s="130" t="s">
        <v>63</v>
      </c>
      <c r="I40" s="131" t="e">
        <f t="shared" ref="I40:I41" si="8">SUM(C40:G40)</f>
        <v>#REF!</v>
      </c>
    </row>
    <row r="41" spans="1:11" s="113" customFormat="1" ht="33" hidden="1" customHeight="1">
      <c r="A41" s="143"/>
      <c r="B41" s="144" t="s">
        <v>53</v>
      </c>
      <c r="C41" s="136" t="e">
        <f>ROUNDDOWN(#REF!/12,0)</f>
        <v>#REF!</v>
      </c>
      <c r="D41" s="137" t="e">
        <f>ROUNDDOWN(#REF!/12,0)</f>
        <v>#REF!</v>
      </c>
      <c r="E41" s="137" t="e">
        <f>ROUNDDOWN(#REF!/12,0)</f>
        <v>#REF!</v>
      </c>
      <c r="F41" s="137" t="e">
        <f>ROUNDDOWN(#REF!/12,0)</f>
        <v>#REF!</v>
      </c>
      <c r="G41" s="137" t="e">
        <f>ROUNDDOWN(#REF!/12,0)</f>
        <v>#REF!</v>
      </c>
      <c r="H41" s="145" t="s">
        <v>63</v>
      </c>
      <c r="I41" s="155" t="e">
        <f t="shared" si="8"/>
        <v>#REF!</v>
      </c>
    </row>
    <row r="42" spans="1:11" s="113" customFormat="1" ht="33" customHeight="1">
      <c r="A42" s="493"/>
      <c r="B42" s="494" t="s">
        <v>67</v>
      </c>
      <c r="C42" s="495">
        <f t="shared" ref="C42:H42" si="9">C32-C43*8</f>
        <v>105961</v>
      </c>
      <c r="D42" s="496">
        <f t="shared" si="9"/>
        <v>13875</v>
      </c>
      <c r="E42" s="496">
        <f t="shared" si="9"/>
        <v>7308128</v>
      </c>
      <c r="F42" s="496">
        <f t="shared" si="9"/>
        <v>4906776</v>
      </c>
      <c r="G42" s="496">
        <f t="shared" si="9"/>
        <v>0</v>
      </c>
      <c r="H42" s="497">
        <f t="shared" si="9"/>
        <v>1026796</v>
      </c>
      <c r="I42" s="490">
        <f>SUM(C42:H42)</f>
        <v>13361536</v>
      </c>
    </row>
    <row r="43" spans="1:11" s="113" customFormat="1" ht="33" customHeight="1">
      <c r="A43" s="169"/>
      <c r="B43" s="170" t="s">
        <v>54</v>
      </c>
      <c r="C43" s="522">
        <f>ROUNDDOWN(C$32/12,0)</f>
        <v>26490</v>
      </c>
      <c r="D43" s="172">
        <f t="shared" ref="D43:H50" si="10">ROUNDDOWN(D$32/12,0)</f>
        <v>3466</v>
      </c>
      <c r="E43" s="172">
        <f t="shared" si="10"/>
        <v>1827030</v>
      </c>
      <c r="F43" s="172">
        <f t="shared" si="10"/>
        <v>1226694</v>
      </c>
      <c r="G43" s="172">
        <f t="shared" si="10"/>
        <v>0</v>
      </c>
      <c r="H43" s="173">
        <f t="shared" si="10"/>
        <v>256698</v>
      </c>
      <c r="I43" s="174">
        <f t="shared" ref="I43:I49" si="11">SUM(C43:H43)</f>
        <v>3340378</v>
      </c>
    </row>
    <row r="44" spans="1:11" s="113" customFormat="1" ht="33" customHeight="1">
      <c r="A44" s="169"/>
      <c r="B44" s="498" t="s">
        <v>55</v>
      </c>
      <c r="C44" s="499">
        <f t="shared" ref="C44:C50" si="12">ROUNDDOWN(C$32/12,0)</f>
        <v>26490</v>
      </c>
      <c r="D44" s="500">
        <f t="shared" si="10"/>
        <v>3466</v>
      </c>
      <c r="E44" s="500">
        <f t="shared" si="10"/>
        <v>1827030</v>
      </c>
      <c r="F44" s="500">
        <f t="shared" si="10"/>
        <v>1226694</v>
      </c>
      <c r="G44" s="500">
        <f t="shared" si="10"/>
        <v>0</v>
      </c>
      <c r="H44" s="501">
        <f t="shared" si="10"/>
        <v>256698</v>
      </c>
      <c r="I44" s="492">
        <f t="shared" si="11"/>
        <v>3340378</v>
      </c>
    </row>
    <row r="45" spans="1:11" s="113" customFormat="1" ht="33" customHeight="1">
      <c r="A45" s="169"/>
      <c r="B45" s="170" t="s">
        <v>56</v>
      </c>
      <c r="C45" s="171">
        <f t="shared" si="12"/>
        <v>26490</v>
      </c>
      <c r="D45" s="172">
        <f t="shared" si="10"/>
        <v>3466</v>
      </c>
      <c r="E45" s="172">
        <f t="shared" si="10"/>
        <v>1827030</v>
      </c>
      <c r="F45" s="172">
        <f t="shared" si="10"/>
        <v>1226694</v>
      </c>
      <c r="G45" s="172">
        <f t="shared" si="10"/>
        <v>0</v>
      </c>
      <c r="H45" s="173">
        <f t="shared" si="10"/>
        <v>256698</v>
      </c>
      <c r="I45" s="174">
        <f t="shared" si="11"/>
        <v>3340378</v>
      </c>
    </row>
    <row r="46" spans="1:11" s="113" customFormat="1" ht="33" customHeight="1">
      <c r="A46" s="169"/>
      <c r="B46" s="170" t="s">
        <v>57</v>
      </c>
      <c r="C46" s="171">
        <f t="shared" si="12"/>
        <v>26490</v>
      </c>
      <c r="D46" s="172">
        <f t="shared" si="10"/>
        <v>3466</v>
      </c>
      <c r="E46" s="172">
        <f t="shared" si="10"/>
        <v>1827030</v>
      </c>
      <c r="F46" s="172">
        <f t="shared" si="10"/>
        <v>1226694</v>
      </c>
      <c r="G46" s="172">
        <f t="shared" si="10"/>
        <v>0</v>
      </c>
      <c r="H46" s="173">
        <f t="shared" si="10"/>
        <v>256698</v>
      </c>
      <c r="I46" s="174">
        <f t="shared" si="11"/>
        <v>3340378</v>
      </c>
    </row>
    <row r="47" spans="1:11" s="113" customFormat="1" ht="33" customHeight="1">
      <c r="A47" s="169"/>
      <c r="B47" s="170" t="s">
        <v>58</v>
      </c>
      <c r="C47" s="171">
        <f t="shared" si="12"/>
        <v>26490</v>
      </c>
      <c r="D47" s="172">
        <f t="shared" si="10"/>
        <v>3466</v>
      </c>
      <c r="E47" s="172">
        <f t="shared" si="10"/>
        <v>1827030</v>
      </c>
      <c r="F47" s="172">
        <f t="shared" si="10"/>
        <v>1226694</v>
      </c>
      <c r="G47" s="172">
        <f t="shared" si="10"/>
        <v>0</v>
      </c>
      <c r="H47" s="173">
        <f t="shared" si="10"/>
        <v>256698</v>
      </c>
      <c r="I47" s="174">
        <f t="shared" si="11"/>
        <v>3340378</v>
      </c>
    </row>
    <row r="48" spans="1:11" s="113" customFormat="1" ht="33" customHeight="1">
      <c r="A48" s="169"/>
      <c r="B48" s="170" t="s">
        <v>59</v>
      </c>
      <c r="C48" s="171">
        <f t="shared" si="12"/>
        <v>26490</v>
      </c>
      <c r="D48" s="172">
        <f t="shared" si="10"/>
        <v>3466</v>
      </c>
      <c r="E48" s="172">
        <f t="shared" si="10"/>
        <v>1827030</v>
      </c>
      <c r="F48" s="172">
        <f t="shared" si="10"/>
        <v>1226694</v>
      </c>
      <c r="G48" s="172">
        <f t="shared" si="10"/>
        <v>0</v>
      </c>
      <c r="H48" s="173">
        <f t="shared" si="10"/>
        <v>256698</v>
      </c>
      <c r="I48" s="174">
        <f t="shared" si="11"/>
        <v>3340378</v>
      </c>
    </row>
    <row r="49" spans="1:11" s="113" customFormat="1" ht="33" customHeight="1">
      <c r="A49" s="169"/>
      <c r="B49" s="170" t="s">
        <v>60</v>
      </c>
      <c r="C49" s="171">
        <f t="shared" si="12"/>
        <v>26490</v>
      </c>
      <c r="D49" s="172">
        <f t="shared" si="10"/>
        <v>3466</v>
      </c>
      <c r="E49" s="172">
        <f t="shared" si="10"/>
        <v>1827030</v>
      </c>
      <c r="F49" s="172">
        <f t="shared" si="10"/>
        <v>1226694</v>
      </c>
      <c r="G49" s="172">
        <f t="shared" si="10"/>
        <v>0</v>
      </c>
      <c r="H49" s="173">
        <f t="shared" si="10"/>
        <v>256698</v>
      </c>
      <c r="I49" s="174">
        <f t="shared" si="11"/>
        <v>3340378</v>
      </c>
    </row>
    <row r="50" spans="1:11" s="113" customFormat="1" ht="33" customHeight="1">
      <c r="A50" s="175"/>
      <c r="B50" s="176" t="s">
        <v>61</v>
      </c>
      <c r="C50" s="177">
        <f t="shared" si="12"/>
        <v>26490</v>
      </c>
      <c r="D50" s="178">
        <f t="shared" si="10"/>
        <v>3466</v>
      </c>
      <c r="E50" s="178">
        <f t="shared" si="10"/>
        <v>1827030</v>
      </c>
      <c r="F50" s="178">
        <f t="shared" si="10"/>
        <v>1226694</v>
      </c>
      <c r="G50" s="178">
        <f t="shared" si="10"/>
        <v>0</v>
      </c>
      <c r="H50" s="179">
        <f t="shared" si="10"/>
        <v>256698</v>
      </c>
      <c r="I50" s="180">
        <f>SUM(C50:H50)</f>
        <v>3340378</v>
      </c>
    </row>
    <row r="51" spans="1:11" s="113" customFormat="1" ht="33" customHeight="1" thickBot="1">
      <c r="A51" s="720" t="s">
        <v>103</v>
      </c>
      <c r="B51" s="721"/>
      <c r="C51" s="181">
        <f>SUM(C42:C50)</f>
        <v>317881</v>
      </c>
      <c r="D51" s="182">
        <f t="shared" ref="D51:I51" si="13">SUM(D42:D50)</f>
        <v>41603</v>
      </c>
      <c r="E51" s="182">
        <f t="shared" si="13"/>
        <v>21924368</v>
      </c>
      <c r="F51" s="182">
        <f t="shared" si="13"/>
        <v>14720328</v>
      </c>
      <c r="G51" s="182">
        <f t="shared" si="13"/>
        <v>0</v>
      </c>
      <c r="H51" s="183">
        <f t="shared" si="13"/>
        <v>3080380</v>
      </c>
      <c r="I51" s="184">
        <f t="shared" si="13"/>
        <v>40084560</v>
      </c>
    </row>
    <row r="52" spans="1:11" s="113" customFormat="1" ht="30" customHeight="1">
      <c r="A52" s="132"/>
      <c r="B52" s="119"/>
      <c r="C52" s="120"/>
      <c r="D52" s="120"/>
      <c r="E52" s="120"/>
      <c r="F52" s="120"/>
      <c r="G52" s="120"/>
      <c r="H52" s="120"/>
      <c r="I52" s="121"/>
    </row>
    <row r="53" spans="1:11" s="113" customFormat="1" ht="30" customHeight="1">
      <c r="A53" s="119"/>
      <c r="B53" s="119"/>
      <c r="C53" s="120"/>
      <c r="D53" s="120"/>
      <c r="E53" s="120"/>
      <c r="F53" s="120"/>
      <c r="G53" s="120"/>
      <c r="H53" s="120"/>
      <c r="I53" s="121"/>
    </row>
    <row r="54" spans="1:11" ht="30" customHeight="1" thickBot="1">
      <c r="A54" s="72"/>
      <c r="B54" s="73" t="s">
        <v>45</v>
      </c>
      <c r="C54" s="74"/>
      <c r="D54" s="74"/>
      <c r="E54" s="74"/>
      <c r="F54" s="74"/>
      <c r="G54" s="74"/>
      <c r="H54" s="74"/>
      <c r="I54" s="123" t="s">
        <v>70</v>
      </c>
    </row>
    <row r="55" spans="1:11" ht="30" customHeight="1">
      <c r="A55" s="712" t="s">
        <v>5</v>
      </c>
      <c r="B55" s="713"/>
      <c r="C55" s="61" t="s">
        <v>0</v>
      </c>
      <c r="D55" s="62" t="s">
        <v>1</v>
      </c>
      <c r="E55" s="62" t="s">
        <v>2</v>
      </c>
      <c r="F55" s="62" t="s">
        <v>3</v>
      </c>
      <c r="G55" s="63" t="s">
        <v>4</v>
      </c>
      <c r="H55" s="64" t="s">
        <v>34</v>
      </c>
      <c r="I55" s="52" t="s">
        <v>39</v>
      </c>
    </row>
    <row r="56" spans="1:11" ht="33" customHeight="1">
      <c r="A56" s="726" t="s">
        <v>38</v>
      </c>
      <c r="B56" s="727"/>
      <c r="C56" s="12">
        <v>0</v>
      </c>
      <c r="D56" s="13">
        <v>0</v>
      </c>
      <c r="E56" s="14">
        <v>9665296</v>
      </c>
      <c r="F56" s="14">
        <v>3564994</v>
      </c>
      <c r="G56" s="15">
        <v>0</v>
      </c>
      <c r="H56" s="15">
        <v>0</v>
      </c>
      <c r="I56" s="108">
        <f>SUM(C56:H56)</f>
        <v>13230290</v>
      </c>
    </row>
    <row r="57" spans="1:11" ht="33" customHeight="1">
      <c r="A57" s="728" t="s">
        <v>13</v>
      </c>
      <c r="B57" s="729"/>
      <c r="C57" s="16">
        <v>0</v>
      </c>
      <c r="D57" s="17">
        <v>0</v>
      </c>
      <c r="E57" s="17">
        <v>0</v>
      </c>
      <c r="F57" s="17">
        <v>0</v>
      </c>
      <c r="G57" s="8">
        <v>0</v>
      </c>
      <c r="H57" s="8">
        <v>0</v>
      </c>
      <c r="I57" s="28">
        <f>C57+E57+F57</f>
        <v>0</v>
      </c>
      <c r="J57" s="4"/>
    </row>
    <row r="58" spans="1:11" ht="33" customHeight="1" thickBot="1">
      <c r="A58" s="730" t="s">
        <v>102</v>
      </c>
      <c r="B58" s="731"/>
      <c r="C58" s="458">
        <f>SUM(C56:C57)</f>
        <v>0</v>
      </c>
      <c r="D58" s="459">
        <f t="shared" ref="D58:H58" si="14">SUM(D56:D57)</f>
        <v>0</v>
      </c>
      <c r="E58" s="459">
        <f t="shared" si="14"/>
        <v>9665296</v>
      </c>
      <c r="F58" s="459">
        <f t="shared" si="14"/>
        <v>3564994</v>
      </c>
      <c r="G58" s="459">
        <f t="shared" si="14"/>
        <v>0</v>
      </c>
      <c r="H58" s="460">
        <f t="shared" si="14"/>
        <v>0</v>
      </c>
      <c r="I58" s="461">
        <f>SUM(C58:H58)</f>
        <v>13230290</v>
      </c>
      <c r="J58" s="4"/>
    </row>
    <row r="59" spans="1:11" s="38" customFormat="1" ht="22.2" customHeight="1">
      <c r="A59" s="659"/>
      <c r="B59" s="660"/>
      <c r="C59" s="546">
        <v>0</v>
      </c>
      <c r="D59" s="546">
        <v>0</v>
      </c>
      <c r="E59" s="546">
        <v>9665296</v>
      </c>
      <c r="F59" s="546">
        <v>3564994</v>
      </c>
      <c r="G59" s="547">
        <v>0</v>
      </c>
      <c r="H59" s="548"/>
      <c r="I59" s="551">
        <f>SUM(B59:G59)</f>
        <v>13230290</v>
      </c>
      <c r="J59" s="564"/>
      <c r="K59" s="384"/>
    </row>
    <row r="60" spans="1:11" s="38" customFormat="1" ht="22.2" customHeight="1">
      <c r="A60" s="673" t="s">
        <v>110</v>
      </c>
      <c r="B60" s="674"/>
      <c r="C60" s="541"/>
      <c r="D60" s="541"/>
      <c r="E60" s="541"/>
      <c r="F60" s="566"/>
      <c r="G60" s="542"/>
      <c r="H60" s="536"/>
      <c r="I60" s="602">
        <v>13230000</v>
      </c>
      <c r="J60" s="564"/>
      <c r="K60" s="384"/>
    </row>
    <row r="61" spans="1:11" s="38" customFormat="1" ht="22.2" customHeight="1">
      <c r="A61" s="671"/>
      <c r="B61" s="672"/>
      <c r="C61" s="550">
        <f>C58-C59</f>
        <v>0</v>
      </c>
      <c r="D61" s="550">
        <f t="shared" ref="D61:E61" si="15">D58-D59</f>
        <v>0</v>
      </c>
      <c r="E61" s="550">
        <f t="shared" si="15"/>
        <v>0</v>
      </c>
      <c r="F61" s="567">
        <f>F58+H58-F59</f>
        <v>0</v>
      </c>
      <c r="G61" s="549">
        <f>G58-G59</f>
        <v>0</v>
      </c>
      <c r="H61" s="665"/>
      <c r="I61" s="568">
        <f>SUM(B61:H61)</f>
        <v>0</v>
      </c>
      <c r="J61" s="564"/>
      <c r="K61" s="384"/>
    </row>
    <row r="62" spans="1:11" s="38" customFormat="1" ht="22.2" customHeight="1" thickBot="1">
      <c r="A62" s="661" t="s">
        <v>111</v>
      </c>
      <c r="B62" s="662"/>
      <c r="C62" s="538"/>
      <c r="D62" s="538"/>
      <c r="E62" s="538"/>
      <c r="F62" s="538"/>
      <c r="G62" s="538"/>
      <c r="H62" s="666"/>
      <c r="I62" s="573">
        <f>I58-I60</f>
        <v>290</v>
      </c>
      <c r="J62" s="565"/>
      <c r="K62" s="535"/>
    </row>
    <row r="63" spans="1:11" ht="33" customHeight="1">
      <c r="A63" s="39"/>
      <c r="B63" s="39"/>
      <c r="C63" s="153"/>
      <c r="D63" s="153"/>
      <c r="E63" s="153"/>
      <c r="F63" s="153"/>
      <c r="G63" s="153"/>
      <c r="H63" s="153"/>
      <c r="I63" s="154"/>
      <c r="J63" s="4"/>
    </row>
    <row r="64" spans="1:11" ht="33" customHeight="1" thickBot="1">
      <c r="A64" s="119"/>
      <c r="B64" s="150" t="s">
        <v>62</v>
      </c>
      <c r="C64" s="151"/>
      <c r="D64" s="151"/>
      <c r="E64" s="151"/>
      <c r="F64" s="151"/>
      <c r="G64" s="151"/>
      <c r="H64" s="152"/>
      <c r="I64" s="152"/>
      <c r="J64" s="122"/>
    </row>
    <row r="65" spans="1:10" ht="33" hidden="1" customHeight="1">
      <c r="A65" s="124"/>
      <c r="B65" s="125" t="s">
        <v>51</v>
      </c>
      <c r="C65" s="138" t="e">
        <f>ROUNDDOWN(#REF!/12,0)</f>
        <v>#REF!</v>
      </c>
      <c r="D65" s="135" t="e">
        <f>ROUNDDOWN(#REF!/12,0)</f>
        <v>#REF!</v>
      </c>
      <c r="E65" s="135" t="e">
        <f>ROUNDDOWN(#REF!/12,0)</f>
        <v>#REF!</v>
      </c>
      <c r="F65" s="135" t="e">
        <f>ROUNDDOWN(#REF!/12,0)</f>
        <v>#REF!</v>
      </c>
      <c r="G65" s="135" t="e">
        <f>ROUNDDOWN(#REF!/12,0)</f>
        <v>#REF!</v>
      </c>
      <c r="H65" s="139" t="e">
        <f>ROUNDDOWN(#REF!/12,0)</f>
        <v>#REF!</v>
      </c>
      <c r="I65" s="127" t="e">
        <f>SUM(C65:G65)</f>
        <v>#REF!</v>
      </c>
      <c r="J65" s="122"/>
    </row>
    <row r="66" spans="1:10" ht="33" hidden="1" customHeight="1">
      <c r="A66" s="128"/>
      <c r="B66" s="129" t="s">
        <v>52</v>
      </c>
      <c r="C66" s="140" t="e">
        <f>ROUNDDOWN(#REF!/12,0)</f>
        <v>#REF!</v>
      </c>
      <c r="D66" s="141" t="e">
        <f>ROUNDDOWN(#REF!/12,0)</f>
        <v>#REF!</v>
      </c>
      <c r="E66" s="141" t="e">
        <f>ROUNDDOWN(#REF!/12,0)</f>
        <v>#REF!</v>
      </c>
      <c r="F66" s="141" t="e">
        <f>ROUNDDOWN(#REF!/12,0)</f>
        <v>#REF!</v>
      </c>
      <c r="G66" s="141" t="e">
        <f>ROUNDDOWN(#REF!/12,0)</f>
        <v>#REF!</v>
      </c>
      <c r="H66" s="142" t="e">
        <f>ROUNDDOWN(#REF!/12,0)</f>
        <v>#REF!</v>
      </c>
      <c r="I66" s="131" t="e">
        <f t="shared" ref="I66:I67" si="16">SUM(C66:G66)</f>
        <v>#REF!</v>
      </c>
      <c r="J66" s="122"/>
    </row>
    <row r="67" spans="1:10" ht="33" hidden="1" customHeight="1">
      <c r="A67" s="143"/>
      <c r="B67" s="144" t="s">
        <v>53</v>
      </c>
      <c r="C67" s="136" t="e">
        <f>ROUNDDOWN(#REF!/12,0)</f>
        <v>#REF!</v>
      </c>
      <c r="D67" s="137" t="e">
        <f>ROUNDDOWN(#REF!/12,0)</f>
        <v>#REF!</v>
      </c>
      <c r="E67" s="137" t="e">
        <f>ROUNDDOWN(#REF!/12,0)</f>
        <v>#REF!</v>
      </c>
      <c r="F67" s="137" t="e">
        <f>ROUNDDOWN(#REF!/12,0)</f>
        <v>#REF!</v>
      </c>
      <c r="G67" s="137" t="e">
        <f>ROUNDDOWN(#REF!/12,0)</f>
        <v>#REF!</v>
      </c>
      <c r="H67" s="156" t="e">
        <f>ROUNDDOWN(#REF!/12,0)</f>
        <v>#REF!</v>
      </c>
      <c r="I67" s="146" t="e">
        <f t="shared" si="16"/>
        <v>#REF!</v>
      </c>
      <c r="J67" s="122"/>
    </row>
    <row r="68" spans="1:10" ht="33" customHeight="1">
      <c r="A68" s="514"/>
      <c r="B68" s="515" t="s">
        <v>67</v>
      </c>
      <c r="C68" s="516">
        <f t="shared" ref="C68:H68" si="17">C58-C69*8</f>
        <v>0</v>
      </c>
      <c r="D68" s="517">
        <f t="shared" si="17"/>
        <v>0</v>
      </c>
      <c r="E68" s="517">
        <f t="shared" si="17"/>
        <v>3221768</v>
      </c>
      <c r="F68" s="517">
        <f t="shared" si="17"/>
        <v>1188338</v>
      </c>
      <c r="G68" s="517">
        <f t="shared" si="17"/>
        <v>0</v>
      </c>
      <c r="H68" s="518">
        <f t="shared" si="17"/>
        <v>0</v>
      </c>
      <c r="I68" s="519">
        <f>SUM(C68:H68)</f>
        <v>4410106</v>
      </c>
      <c r="J68" s="122"/>
    </row>
    <row r="69" spans="1:10" ht="33" customHeight="1">
      <c r="A69" s="185"/>
      <c r="B69" s="513" t="s">
        <v>54</v>
      </c>
      <c r="C69" s="526">
        <f t="shared" ref="C69:H76" si="18">ROUNDDOWN(C$58/12,0)</f>
        <v>0</v>
      </c>
      <c r="D69" s="186">
        <f t="shared" si="18"/>
        <v>0</v>
      </c>
      <c r="E69" s="186">
        <f t="shared" si="18"/>
        <v>805441</v>
      </c>
      <c r="F69" s="186">
        <f t="shared" si="18"/>
        <v>297082</v>
      </c>
      <c r="G69" s="186">
        <f t="shared" si="18"/>
        <v>0</v>
      </c>
      <c r="H69" s="187">
        <f t="shared" si="18"/>
        <v>0</v>
      </c>
      <c r="I69" s="188">
        <f t="shared" ref="I69:I75" si="19">SUM(C69:H69)</f>
        <v>1102523</v>
      </c>
      <c r="J69" s="122"/>
    </row>
    <row r="70" spans="1:10" ht="33" customHeight="1">
      <c r="A70" s="509"/>
      <c r="B70" s="523" t="s">
        <v>55</v>
      </c>
      <c r="C70" s="527">
        <f t="shared" si="18"/>
        <v>0</v>
      </c>
      <c r="D70" s="510">
        <f t="shared" si="18"/>
        <v>0</v>
      </c>
      <c r="E70" s="510">
        <f t="shared" si="18"/>
        <v>805441</v>
      </c>
      <c r="F70" s="510">
        <f t="shared" si="18"/>
        <v>297082</v>
      </c>
      <c r="G70" s="510">
        <f t="shared" si="18"/>
        <v>0</v>
      </c>
      <c r="H70" s="511">
        <f t="shared" si="18"/>
        <v>0</v>
      </c>
      <c r="I70" s="512">
        <f t="shared" si="19"/>
        <v>1102523</v>
      </c>
      <c r="J70" s="122"/>
    </row>
    <row r="71" spans="1:10" ht="33" customHeight="1">
      <c r="A71" s="504"/>
      <c r="B71" s="524" t="s">
        <v>56</v>
      </c>
      <c r="C71" s="528">
        <f t="shared" si="18"/>
        <v>0</v>
      </c>
      <c r="D71" s="505">
        <f t="shared" si="18"/>
        <v>0</v>
      </c>
      <c r="E71" s="505">
        <f t="shared" si="18"/>
        <v>805441</v>
      </c>
      <c r="F71" s="505">
        <f t="shared" si="18"/>
        <v>297082</v>
      </c>
      <c r="G71" s="505">
        <f t="shared" si="18"/>
        <v>0</v>
      </c>
      <c r="H71" s="506">
        <f t="shared" si="18"/>
        <v>0</v>
      </c>
      <c r="I71" s="189">
        <f t="shared" si="19"/>
        <v>1102523</v>
      </c>
      <c r="J71" s="113"/>
    </row>
    <row r="72" spans="1:10" ht="33" customHeight="1">
      <c r="A72" s="185"/>
      <c r="B72" s="513" t="s">
        <v>57</v>
      </c>
      <c r="C72" s="526">
        <f t="shared" si="18"/>
        <v>0</v>
      </c>
      <c r="D72" s="186">
        <f t="shared" si="18"/>
        <v>0</v>
      </c>
      <c r="E72" s="186">
        <f t="shared" si="18"/>
        <v>805441</v>
      </c>
      <c r="F72" s="186">
        <f t="shared" si="18"/>
        <v>297082</v>
      </c>
      <c r="G72" s="186">
        <f t="shared" si="18"/>
        <v>0</v>
      </c>
      <c r="H72" s="187">
        <f t="shared" si="18"/>
        <v>0</v>
      </c>
      <c r="I72" s="188">
        <f t="shared" si="19"/>
        <v>1102523</v>
      </c>
      <c r="J72" s="113"/>
    </row>
    <row r="73" spans="1:10" ht="33" customHeight="1">
      <c r="A73" s="509"/>
      <c r="B73" s="523" t="s">
        <v>58</v>
      </c>
      <c r="C73" s="527">
        <f t="shared" si="18"/>
        <v>0</v>
      </c>
      <c r="D73" s="510">
        <f t="shared" si="18"/>
        <v>0</v>
      </c>
      <c r="E73" s="510">
        <f t="shared" si="18"/>
        <v>805441</v>
      </c>
      <c r="F73" s="510">
        <f t="shared" si="18"/>
        <v>297082</v>
      </c>
      <c r="G73" s="510">
        <f t="shared" si="18"/>
        <v>0</v>
      </c>
      <c r="H73" s="511">
        <f t="shared" si="18"/>
        <v>0</v>
      </c>
      <c r="I73" s="512">
        <f t="shared" si="19"/>
        <v>1102523</v>
      </c>
      <c r="J73" s="113"/>
    </row>
    <row r="74" spans="1:10" ht="33" customHeight="1">
      <c r="A74" s="185"/>
      <c r="B74" s="513" t="s">
        <v>59</v>
      </c>
      <c r="C74" s="526">
        <f t="shared" si="18"/>
        <v>0</v>
      </c>
      <c r="D74" s="186">
        <f t="shared" si="18"/>
        <v>0</v>
      </c>
      <c r="E74" s="186">
        <f t="shared" si="18"/>
        <v>805441</v>
      </c>
      <c r="F74" s="186">
        <f t="shared" si="18"/>
        <v>297082</v>
      </c>
      <c r="G74" s="186">
        <f t="shared" si="18"/>
        <v>0</v>
      </c>
      <c r="H74" s="187">
        <f t="shared" si="18"/>
        <v>0</v>
      </c>
      <c r="I74" s="188">
        <f t="shared" si="19"/>
        <v>1102523</v>
      </c>
      <c r="J74" s="113"/>
    </row>
    <row r="75" spans="1:10" ht="33" customHeight="1">
      <c r="A75" s="185"/>
      <c r="B75" s="513" t="s">
        <v>60</v>
      </c>
      <c r="C75" s="526">
        <f t="shared" si="18"/>
        <v>0</v>
      </c>
      <c r="D75" s="186">
        <f t="shared" si="18"/>
        <v>0</v>
      </c>
      <c r="E75" s="186">
        <f t="shared" si="18"/>
        <v>805441</v>
      </c>
      <c r="F75" s="186">
        <f t="shared" si="18"/>
        <v>297082</v>
      </c>
      <c r="G75" s="186">
        <f t="shared" si="18"/>
        <v>0</v>
      </c>
      <c r="H75" s="187">
        <f t="shared" si="18"/>
        <v>0</v>
      </c>
      <c r="I75" s="189">
        <f t="shared" si="19"/>
        <v>1102523</v>
      </c>
    </row>
    <row r="76" spans="1:10" ht="33" customHeight="1">
      <c r="A76" s="190"/>
      <c r="B76" s="525" t="s">
        <v>61</v>
      </c>
      <c r="C76" s="529">
        <f t="shared" si="18"/>
        <v>0</v>
      </c>
      <c r="D76" s="191">
        <f t="shared" si="18"/>
        <v>0</v>
      </c>
      <c r="E76" s="191">
        <f t="shared" si="18"/>
        <v>805441</v>
      </c>
      <c r="F76" s="191">
        <f t="shared" si="18"/>
        <v>297082</v>
      </c>
      <c r="G76" s="191">
        <f t="shared" si="18"/>
        <v>0</v>
      </c>
      <c r="H76" s="192">
        <f t="shared" si="18"/>
        <v>0</v>
      </c>
      <c r="I76" s="193">
        <f>SUM(C76:H76)</f>
        <v>1102523</v>
      </c>
    </row>
    <row r="77" spans="1:10" ht="33" customHeight="1" thickBot="1">
      <c r="A77" s="724" t="s">
        <v>103</v>
      </c>
      <c r="B77" s="725"/>
      <c r="C77" s="166">
        <f>SUM(C68:C76)</f>
        <v>0</v>
      </c>
      <c r="D77" s="167">
        <f t="shared" ref="D77:I77" si="20">SUM(D68:D76)</f>
        <v>0</v>
      </c>
      <c r="E77" s="167">
        <f t="shared" si="20"/>
        <v>9665296</v>
      </c>
      <c r="F77" s="167">
        <f t="shared" si="20"/>
        <v>3564994</v>
      </c>
      <c r="G77" s="167">
        <f t="shared" si="20"/>
        <v>0</v>
      </c>
      <c r="H77" s="194">
        <f t="shared" si="20"/>
        <v>0</v>
      </c>
      <c r="I77" s="195">
        <f t="shared" si="20"/>
        <v>13230290</v>
      </c>
    </row>
    <row r="78" spans="1:10" ht="30" customHeight="1"/>
    <row r="79" spans="1:10" ht="30" customHeight="1"/>
    <row r="80" spans="1:10" ht="30" customHeight="1"/>
    <row r="81" ht="30" customHeight="1"/>
  </sheetData>
  <mergeCells count="31">
    <mergeCell ref="H61:H62"/>
    <mergeCell ref="H35:H36"/>
    <mergeCell ref="A77:B77"/>
    <mergeCell ref="A33:B33"/>
    <mergeCell ref="A34:B34"/>
    <mergeCell ref="A35:B35"/>
    <mergeCell ref="A36:B36"/>
    <mergeCell ref="A59:B59"/>
    <mergeCell ref="A60:B60"/>
    <mergeCell ref="A61:B61"/>
    <mergeCell ref="A62:B62"/>
    <mergeCell ref="A55:B55"/>
    <mergeCell ref="A56:B56"/>
    <mergeCell ref="A57:B57"/>
    <mergeCell ref="A58:B58"/>
    <mergeCell ref="A30:B30"/>
    <mergeCell ref="A31:B31"/>
    <mergeCell ref="A32:B32"/>
    <mergeCell ref="A51:B51"/>
    <mergeCell ref="A24:B24"/>
    <mergeCell ref="A25:B25"/>
    <mergeCell ref="A26:B26"/>
    <mergeCell ref="A27:B27"/>
    <mergeCell ref="A28:B28"/>
    <mergeCell ref="A29:B29"/>
    <mergeCell ref="A16:B16"/>
    <mergeCell ref="A1:I1"/>
    <mergeCell ref="A3:B3"/>
    <mergeCell ref="A4:B4"/>
    <mergeCell ref="A5:B5"/>
    <mergeCell ref="A8:B8"/>
  </mergeCells>
  <phoneticPr fontId="1"/>
  <pageMargins left="0.70866141732283472" right="0.51181102362204722" top="0.35433070866141736" bottom="0.19685039370078741" header="0.31496062992125984" footer="0.31496062992125984"/>
  <pageSetup paperSize="9" scale="53" orientation="portrait" r:id="rId1"/>
  <headerFooter>
    <oddFooter>&amp;C&amp;9&amp;Z&amp;F</oddFooter>
  </headerFooter>
  <rowBreaks count="1" manualBreakCount="1">
    <brk id="52" max="8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83"/>
  <sheetViews>
    <sheetView zoomScale="90" zoomScaleNormal="90" workbookViewId="0">
      <pane xSplit="2" ySplit="4" topLeftCell="C52" activePane="bottomRight" state="frozen"/>
      <selection pane="topRight" activeCell="C1" sqref="C1"/>
      <selection pane="bottomLeft" activeCell="A5" sqref="A5"/>
      <selection pane="bottomRight" activeCell="H61" sqref="H61"/>
    </sheetView>
  </sheetViews>
  <sheetFormatPr defaultColWidth="9" defaultRowHeight="13.2"/>
  <cols>
    <col min="1" max="1" width="2.6640625" style="200" customWidth="1"/>
    <col min="2" max="2" width="18.33203125" style="200" customWidth="1"/>
    <col min="3" max="8" width="20.44140625" style="202" customWidth="1"/>
    <col min="9" max="10" width="20.44140625" style="200" customWidth="1"/>
    <col min="11" max="11" width="14.6640625" style="357" customWidth="1"/>
    <col min="12" max="12" width="14.6640625" style="358" customWidth="1"/>
    <col min="13" max="13" width="8.88671875" style="356" customWidth="1"/>
    <col min="14" max="14" width="13.88671875" style="356" customWidth="1"/>
    <col min="15" max="16384" width="9" style="198"/>
  </cols>
  <sheetData>
    <row r="1" spans="1:14" ht="19.5" customHeight="1">
      <c r="A1" s="632" t="s">
        <v>106</v>
      </c>
      <c r="B1" s="632"/>
      <c r="C1" s="632"/>
      <c r="D1" s="632"/>
      <c r="E1" s="632"/>
      <c r="F1" s="632"/>
      <c r="G1" s="632"/>
      <c r="H1" s="632"/>
      <c r="I1" s="632"/>
      <c r="J1" s="632"/>
      <c r="K1" s="197"/>
      <c r="L1" s="197"/>
    </row>
    <row r="2" spans="1:14" ht="12.75" customHeight="1">
      <c r="A2" s="199"/>
      <c r="B2" s="199"/>
      <c r="C2" s="199"/>
      <c r="D2" s="199"/>
      <c r="E2" s="199"/>
      <c r="F2" s="199"/>
      <c r="G2" s="199"/>
      <c r="H2" s="199"/>
      <c r="I2" s="199"/>
      <c r="K2" s="199"/>
      <c r="L2" s="199"/>
    </row>
    <row r="3" spans="1:14" ht="16.8" thickBot="1">
      <c r="B3" s="201" t="s">
        <v>71</v>
      </c>
      <c r="J3" s="107" t="s">
        <v>72</v>
      </c>
      <c r="N3" s="356" t="s">
        <v>107</v>
      </c>
    </row>
    <row r="4" spans="1:14" ht="33" customHeight="1">
      <c r="A4" s="633" t="s">
        <v>5</v>
      </c>
      <c r="B4" s="634"/>
      <c r="C4" s="203" t="s">
        <v>0</v>
      </c>
      <c r="D4" s="22" t="s">
        <v>73</v>
      </c>
      <c r="E4" s="22" t="s">
        <v>1</v>
      </c>
      <c r="F4" s="22" t="s">
        <v>2</v>
      </c>
      <c r="G4" s="22" t="s">
        <v>3</v>
      </c>
      <c r="H4" s="24" t="s">
        <v>4</v>
      </c>
      <c r="I4" s="26" t="s">
        <v>34</v>
      </c>
      <c r="J4" s="204" t="s">
        <v>41</v>
      </c>
      <c r="K4" s="359" t="s">
        <v>43</v>
      </c>
      <c r="L4" s="360" t="s">
        <v>74</v>
      </c>
      <c r="M4" s="361"/>
    </row>
    <row r="5" spans="1:14" ht="34.5" customHeight="1">
      <c r="A5" s="635" t="s">
        <v>6</v>
      </c>
      <c r="B5" s="636"/>
      <c r="C5" s="205">
        <v>0</v>
      </c>
      <c r="D5" s="206">
        <v>0</v>
      </c>
      <c r="E5" s="206">
        <v>0</v>
      </c>
      <c r="F5" s="206">
        <v>0</v>
      </c>
      <c r="G5" s="206">
        <v>0</v>
      </c>
      <c r="H5" s="207">
        <v>0</v>
      </c>
      <c r="I5" s="207">
        <v>0</v>
      </c>
      <c r="J5" s="208">
        <v>0</v>
      </c>
      <c r="K5" s="362">
        <v>0</v>
      </c>
      <c r="L5" s="363">
        <v>0</v>
      </c>
      <c r="M5" s="361"/>
    </row>
    <row r="6" spans="1:14" ht="34.5" customHeight="1">
      <c r="A6" s="635" t="s">
        <v>7</v>
      </c>
      <c r="B6" s="636"/>
      <c r="C6" s="209">
        <f t="shared" ref="C6:H6" si="0">SUM(C7:C8)</f>
        <v>6967022</v>
      </c>
      <c r="D6" s="210">
        <f t="shared" si="0"/>
        <v>3232214</v>
      </c>
      <c r="E6" s="210">
        <f t="shared" si="0"/>
        <v>0</v>
      </c>
      <c r="F6" s="210">
        <f t="shared" si="0"/>
        <v>1062717</v>
      </c>
      <c r="G6" s="210">
        <f t="shared" si="0"/>
        <v>2939564</v>
      </c>
      <c r="H6" s="210">
        <f t="shared" si="0"/>
        <v>1163197</v>
      </c>
      <c r="I6" s="211">
        <v>0</v>
      </c>
      <c r="J6" s="212">
        <f>SUM(C6:I6)</f>
        <v>15364714</v>
      </c>
      <c r="K6" s="364">
        <f>SUM(K7:K8)</f>
        <v>15718000</v>
      </c>
      <c r="L6" s="363">
        <f>J6-K6</f>
        <v>-353286</v>
      </c>
      <c r="M6" s="361"/>
      <c r="N6" s="365"/>
    </row>
    <row r="7" spans="1:14" ht="34.5" customHeight="1">
      <c r="A7" s="213"/>
      <c r="B7" s="3" t="s">
        <v>14</v>
      </c>
      <c r="C7" s="214">
        <v>1612040</v>
      </c>
      <c r="D7" s="215">
        <v>271413</v>
      </c>
      <c r="E7" s="215">
        <v>0</v>
      </c>
      <c r="F7" s="215">
        <v>0</v>
      </c>
      <c r="G7" s="215">
        <v>491962</v>
      </c>
      <c r="H7" s="216">
        <v>0</v>
      </c>
      <c r="I7" s="217">
        <v>0</v>
      </c>
      <c r="J7" s="218">
        <f>SUM(C7:I7)</f>
        <v>2375415</v>
      </c>
      <c r="K7" s="366">
        <f>ROUND(N7,-3)</f>
        <v>2378000</v>
      </c>
      <c r="L7" s="367">
        <f>J7-K7</f>
        <v>-2585</v>
      </c>
      <c r="M7" s="361"/>
      <c r="N7" s="365">
        <v>2378378</v>
      </c>
    </row>
    <row r="8" spans="1:14" ht="34.5" customHeight="1">
      <c r="A8" s="213"/>
      <c r="B8" s="3" t="s">
        <v>15</v>
      </c>
      <c r="C8" s="214">
        <v>5354982</v>
      </c>
      <c r="D8" s="215">
        <v>2960801</v>
      </c>
      <c r="E8" s="215">
        <v>0</v>
      </c>
      <c r="F8" s="215">
        <v>1062717</v>
      </c>
      <c r="G8" s="215">
        <v>2447602</v>
      </c>
      <c r="H8" s="216">
        <v>1163197</v>
      </c>
      <c r="I8" s="217">
        <v>0</v>
      </c>
      <c r="J8" s="218">
        <f t="shared" ref="J8:J49" si="1">SUM(C8:I8)</f>
        <v>12989299</v>
      </c>
      <c r="K8" s="366">
        <f>ROUND(N8,-3)</f>
        <v>13340000</v>
      </c>
      <c r="L8" s="367">
        <f t="shared" ref="L8:L31" si="2">J8-K8</f>
        <v>-350701</v>
      </c>
      <c r="M8" s="361"/>
      <c r="N8" s="365">
        <v>13339699</v>
      </c>
    </row>
    <row r="9" spans="1:14" ht="34.5" customHeight="1">
      <c r="A9" s="637" t="s">
        <v>8</v>
      </c>
      <c r="B9" s="638"/>
      <c r="C9" s="209">
        <f t="shared" ref="C9:H9" si="3">SUM(C10:C16)</f>
        <v>148868191</v>
      </c>
      <c r="D9" s="210">
        <f t="shared" si="3"/>
        <v>60119131</v>
      </c>
      <c r="E9" s="210">
        <f t="shared" si="3"/>
        <v>137667694</v>
      </c>
      <c r="F9" s="210">
        <f t="shared" si="3"/>
        <v>21440869</v>
      </c>
      <c r="G9" s="210">
        <f t="shared" si="3"/>
        <v>124001827</v>
      </c>
      <c r="H9" s="210">
        <f t="shared" si="3"/>
        <v>189857737</v>
      </c>
      <c r="I9" s="211">
        <v>0</v>
      </c>
      <c r="J9" s="212">
        <f t="shared" si="1"/>
        <v>681955449</v>
      </c>
      <c r="K9" s="368">
        <f>SUM(K10:K16)</f>
        <v>674135000</v>
      </c>
      <c r="L9" s="363">
        <f t="shared" si="2"/>
        <v>7820449</v>
      </c>
      <c r="M9" s="361"/>
      <c r="N9" s="365"/>
    </row>
    <row r="10" spans="1:14" ht="34.5" customHeight="1">
      <c r="A10" s="213"/>
      <c r="B10" s="3" t="s">
        <v>16</v>
      </c>
      <c r="C10" s="214">
        <v>1309819</v>
      </c>
      <c r="D10" s="215">
        <v>77841</v>
      </c>
      <c r="E10" s="215">
        <v>0</v>
      </c>
      <c r="F10" s="215">
        <v>501990</v>
      </c>
      <c r="G10" s="215">
        <v>0</v>
      </c>
      <c r="H10" s="216">
        <v>2881080</v>
      </c>
      <c r="I10" s="217">
        <v>0</v>
      </c>
      <c r="J10" s="218">
        <f t="shared" si="1"/>
        <v>4770730</v>
      </c>
      <c r="K10" s="366">
        <v>4750000</v>
      </c>
      <c r="L10" s="367">
        <f t="shared" si="2"/>
        <v>20730</v>
      </c>
      <c r="M10" s="361"/>
      <c r="N10" s="365">
        <v>4750957</v>
      </c>
    </row>
    <row r="11" spans="1:14" ht="34.5" customHeight="1">
      <c r="A11" s="213"/>
      <c r="B11" s="3" t="s">
        <v>17</v>
      </c>
      <c r="C11" s="214">
        <v>1423263</v>
      </c>
      <c r="D11" s="215">
        <v>244337</v>
      </c>
      <c r="E11" s="215">
        <v>0</v>
      </c>
      <c r="F11" s="215">
        <v>61397</v>
      </c>
      <c r="G11" s="215">
        <v>63593</v>
      </c>
      <c r="H11" s="216">
        <v>0</v>
      </c>
      <c r="I11" s="217">
        <v>0</v>
      </c>
      <c r="J11" s="218">
        <f t="shared" si="1"/>
        <v>1792590</v>
      </c>
      <c r="K11" s="366">
        <f t="shared" ref="K11:K26" si="4">ROUND(N11,-3)</f>
        <v>1793000</v>
      </c>
      <c r="L11" s="367">
        <f t="shared" si="2"/>
        <v>-410</v>
      </c>
      <c r="M11" s="361"/>
      <c r="N11" s="365">
        <v>1792590</v>
      </c>
    </row>
    <row r="12" spans="1:14" ht="34.5" customHeight="1">
      <c r="A12" s="213"/>
      <c r="B12" s="3" t="s">
        <v>18</v>
      </c>
      <c r="C12" s="214">
        <v>461450</v>
      </c>
      <c r="D12" s="215">
        <v>192116</v>
      </c>
      <c r="E12" s="215">
        <v>0</v>
      </c>
      <c r="F12" s="215">
        <v>82494</v>
      </c>
      <c r="G12" s="215">
        <v>0</v>
      </c>
      <c r="H12" s="216">
        <v>0</v>
      </c>
      <c r="I12" s="217">
        <v>0</v>
      </c>
      <c r="J12" s="218">
        <f t="shared" si="1"/>
        <v>736060</v>
      </c>
      <c r="K12" s="366">
        <f t="shared" si="4"/>
        <v>736000</v>
      </c>
      <c r="L12" s="367">
        <f t="shared" si="2"/>
        <v>60</v>
      </c>
      <c r="M12" s="361"/>
      <c r="N12" s="365">
        <v>736060</v>
      </c>
    </row>
    <row r="13" spans="1:14" ht="34.5" customHeight="1">
      <c r="A13" s="213"/>
      <c r="B13" s="3" t="s">
        <v>19</v>
      </c>
      <c r="C13" s="214">
        <v>11048732</v>
      </c>
      <c r="D13" s="215">
        <v>1831578</v>
      </c>
      <c r="E13" s="215">
        <v>0</v>
      </c>
      <c r="F13" s="215">
        <v>337633</v>
      </c>
      <c r="G13" s="215">
        <v>494087</v>
      </c>
      <c r="H13" s="216">
        <v>0</v>
      </c>
      <c r="I13" s="217">
        <v>0</v>
      </c>
      <c r="J13" s="218">
        <f t="shared" si="1"/>
        <v>13712030</v>
      </c>
      <c r="K13" s="366">
        <v>13470000</v>
      </c>
      <c r="L13" s="367">
        <f t="shared" si="2"/>
        <v>242030</v>
      </c>
      <c r="M13" s="361"/>
      <c r="N13" s="365">
        <v>13470607</v>
      </c>
    </row>
    <row r="14" spans="1:14" ht="34.5" customHeight="1">
      <c r="A14" s="213"/>
      <c r="B14" s="3" t="s">
        <v>20</v>
      </c>
      <c r="C14" s="214">
        <v>9374941</v>
      </c>
      <c r="D14" s="215">
        <v>6978730</v>
      </c>
      <c r="E14" s="215">
        <v>6949</v>
      </c>
      <c r="F14" s="215">
        <v>2620270</v>
      </c>
      <c r="G14" s="215">
        <v>14209899</v>
      </c>
      <c r="H14" s="216">
        <v>5251050</v>
      </c>
      <c r="I14" s="217">
        <v>0</v>
      </c>
      <c r="J14" s="218">
        <f t="shared" si="1"/>
        <v>38441839</v>
      </c>
      <c r="K14" s="366">
        <f t="shared" si="4"/>
        <v>38223000</v>
      </c>
      <c r="L14" s="367">
        <f t="shared" si="2"/>
        <v>218839</v>
      </c>
      <c r="M14" s="361"/>
      <c r="N14" s="365">
        <v>38223152</v>
      </c>
    </row>
    <row r="15" spans="1:14" ht="34.5" customHeight="1">
      <c r="A15" s="213"/>
      <c r="B15" s="3" t="s">
        <v>21</v>
      </c>
      <c r="C15" s="214">
        <v>122255020</v>
      </c>
      <c r="D15" s="215">
        <v>50198238</v>
      </c>
      <c r="E15" s="215">
        <v>137659977</v>
      </c>
      <c r="F15" s="215">
        <v>17228156</v>
      </c>
      <c r="G15" s="215">
        <v>108699850</v>
      </c>
      <c r="H15" s="216">
        <v>181006739</v>
      </c>
      <c r="I15" s="217">
        <v>0</v>
      </c>
      <c r="J15" s="218">
        <f t="shared" si="1"/>
        <v>617047980</v>
      </c>
      <c r="K15" s="366">
        <f t="shared" si="4"/>
        <v>609706000</v>
      </c>
      <c r="L15" s="367">
        <f t="shared" si="2"/>
        <v>7341980</v>
      </c>
      <c r="M15" s="361"/>
      <c r="N15" s="365">
        <v>609705985</v>
      </c>
    </row>
    <row r="16" spans="1:14" ht="34.5" customHeight="1">
      <c r="A16" s="213"/>
      <c r="B16" s="3" t="s">
        <v>22</v>
      </c>
      <c r="C16" s="214">
        <v>2994966</v>
      </c>
      <c r="D16" s="215">
        <v>596291</v>
      </c>
      <c r="E16" s="215">
        <v>768</v>
      </c>
      <c r="F16" s="215">
        <v>608929</v>
      </c>
      <c r="G16" s="215">
        <v>534398</v>
      </c>
      <c r="H16" s="216">
        <v>718868</v>
      </c>
      <c r="I16" s="217">
        <v>0</v>
      </c>
      <c r="J16" s="218">
        <f t="shared" si="1"/>
        <v>5454220</v>
      </c>
      <c r="K16" s="366">
        <f t="shared" si="4"/>
        <v>5457000</v>
      </c>
      <c r="L16" s="367">
        <f t="shared" si="2"/>
        <v>-2780</v>
      </c>
      <c r="M16" s="361"/>
      <c r="N16" s="365">
        <v>5456519</v>
      </c>
    </row>
    <row r="17" spans="1:14" ht="34.5" customHeight="1">
      <c r="A17" s="637" t="s">
        <v>9</v>
      </c>
      <c r="B17" s="638"/>
      <c r="C17" s="209">
        <f t="shared" ref="C17:H17" si="5">SUM(C18:C24)</f>
        <v>95447531</v>
      </c>
      <c r="D17" s="210">
        <f t="shared" si="5"/>
        <v>8388474</v>
      </c>
      <c r="E17" s="210">
        <f t="shared" si="5"/>
        <v>0</v>
      </c>
      <c r="F17" s="210">
        <f t="shared" si="5"/>
        <v>409475</v>
      </c>
      <c r="G17" s="210">
        <f t="shared" si="5"/>
        <v>2302877</v>
      </c>
      <c r="H17" s="210">
        <f t="shared" si="5"/>
        <v>6476040</v>
      </c>
      <c r="I17" s="211">
        <v>0</v>
      </c>
      <c r="J17" s="212">
        <f>SUM(C17:I17)</f>
        <v>113024397</v>
      </c>
      <c r="K17" s="364">
        <f>SUM(K18:K24)</f>
        <v>101374000</v>
      </c>
      <c r="L17" s="363">
        <f>J17-K17</f>
        <v>11650397</v>
      </c>
      <c r="M17" s="361"/>
      <c r="N17" s="365"/>
    </row>
    <row r="18" spans="1:14" ht="34.5" customHeight="1">
      <c r="A18" s="213"/>
      <c r="B18" s="3" t="s">
        <v>23</v>
      </c>
      <c r="C18" s="214">
        <v>16081008</v>
      </c>
      <c r="D18" s="215">
        <v>6868761</v>
      </c>
      <c r="E18" s="215">
        <v>0</v>
      </c>
      <c r="F18" s="215">
        <v>263337</v>
      </c>
      <c r="G18" s="215">
        <v>2188191</v>
      </c>
      <c r="H18" s="216">
        <v>2327150</v>
      </c>
      <c r="I18" s="217">
        <v>0</v>
      </c>
      <c r="J18" s="218">
        <f t="shared" si="1"/>
        <v>27728447</v>
      </c>
      <c r="K18" s="366">
        <f t="shared" si="4"/>
        <v>29194000</v>
      </c>
      <c r="L18" s="367">
        <f t="shared" si="2"/>
        <v>-1465553</v>
      </c>
      <c r="M18" s="361"/>
      <c r="N18" s="365">
        <v>29193673</v>
      </c>
    </row>
    <row r="19" spans="1:14" ht="34.5" customHeight="1">
      <c r="A19" s="213"/>
      <c r="B19" s="3" t="s">
        <v>24</v>
      </c>
      <c r="C19" s="214">
        <v>6352563</v>
      </c>
      <c r="D19" s="215">
        <v>434166</v>
      </c>
      <c r="E19" s="215">
        <v>0</v>
      </c>
      <c r="F19" s="215">
        <v>0</v>
      </c>
      <c r="G19" s="215">
        <v>0</v>
      </c>
      <c r="H19" s="216">
        <v>153990</v>
      </c>
      <c r="I19" s="217">
        <v>0</v>
      </c>
      <c r="J19" s="218">
        <f t="shared" si="1"/>
        <v>6940719</v>
      </c>
      <c r="K19" s="366">
        <f t="shared" si="4"/>
        <v>8204000</v>
      </c>
      <c r="L19" s="367">
        <f t="shared" si="2"/>
        <v>-1263281</v>
      </c>
      <c r="M19" s="361"/>
      <c r="N19" s="365">
        <v>8204363</v>
      </c>
    </row>
    <row r="20" spans="1:14" ht="34.5" customHeight="1">
      <c r="A20" s="213"/>
      <c r="B20" s="3" t="s">
        <v>25</v>
      </c>
      <c r="C20" s="214">
        <v>1490373</v>
      </c>
      <c r="D20" s="215">
        <v>9257</v>
      </c>
      <c r="E20" s="215">
        <v>0</v>
      </c>
      <c r="F20" s="215">
        <v>0</v>
      </c>
      <c r="G20" s="215">
        <v>0</v>
      </c>
      <c r="H20" s="216">
        <v>0</v>
      </c>
      <c r="I20" s="217">
        <v>0</v>
      </c>
      <c r="J20" s="218">
        <f t="shared" si="1"/>
        <v>1499630</v>
      </c>
      <c r="K20" s="366">
        <f t="shared" si="4"/>
        <v>1500000</v>
      </c>
      <c r="L20" s="367">
        <f t="shared" si="2"/>
        <v>-370</v>
      </c>
      <c r="M20" s="361"/>
      <c r="N20" s="365">
        <v>1499630</v>
      </c>
    </row>
    <row r="21" spans="1:14" ht="34.5" customHeight="1">
      <c r="A21" s="213"/>
      <c r="B21" s="3" t="s">
        <v>26</v>
      </c>
      <c r="C21" s="214">
        <v>0</v>
      </c>
      <c r="D21" s="215">
        <v>0</v>
      </c>
      <c r="E21" s="215">
        <v>0</v>
      </c>
      <c r="F21" s="215">
        <v>0</v>
      </c>
      <c r="G21" s="215">
        <v>0</v>
      </c>
      <c r="H21" s="216">
        <v>0</v>
      </c>
      <c r="I21" s="217">
        <v>0</v>
      </c>
      <c r="J21" s="218">
        <f t="shared" si="1"/>
        <v>0</v>
      </c>
      <c r="K21" s="366">
        <f t="shared" si="4"/>
        <v>0</v>
      </c>
      <c r="L21" s="367">
        <f t="shared" si="2"/>
        <v>0</v>
      </c>
      <c r="M21" s="361"/>
      <c r="N21" s="365">
        <v>0</v>
      </c>
    </row>
    <row r="22" spans="1:14" ht="34.5" customHeight="1">
      <c r="A22" s="213"/>
      <c r="B22" s="3" t="s">
        <v>27</v>
      </c>
      <c r="C22" s="214">
        <v>10033190</v>
      </c>
      <c r="D22" s="215">
        <v>22257</v>
      </c>
      <c r="E22" s="215">
        <v>0</v>
      </c>
      <c r="F22" s="215">
        <v>3489</v>
      </c>
      <c r="G22" s="215">
        <v>0</v>
      </c>
      <c r="H22" s="216">
        <v>0</v>
      </c>
      <c r="I22" s="217">
        <v>0</v>
      </c>
      <c r="J22" s="218">
        <f t="shared" si="1"/>
        <v>10058936</v>
      </c>
      <c r="K22" s="366">
        <f t="shared" si="4"/>
        <v>7175000</v>
      </c>
      <c r="L22" s="367">
        <f t="shared" si="2"/>
        <v>2883936</v>
      </c>
      <c r="M22" s="361"/>
      <c r="N22" s="365">
        <v>7175095</v>
      </c>
    </row>
    <row r="23" spans="1:14" ht="34.5" customHeight="1">
      <c r="A23" s="213"/>
      <c r="B23" s="3" t="s">
        <v>28</v>
      </c>
      <c r="C23" s="214">
        <v>18868594</v>
      </c>
      <c r="D23" s="215">
        <v>283569</v>
      </c>
      <c r="E23" s="215">
        <v>0</v>
      </c>
      <c r="F23" s="215">
        <v>87099</v>
      </c>
      <c r="G23" s="215">
        <v>89104</v>
      </c>
      <c r="H23" s="216">
        <v>0</v>
      </c>
      <c r="I23" s="217">
        <v>0</v>
      </c>
      <c r="J23" s="218">
        <f t="shared" si="1"/>
        <v>19328366</v>
      </c>
      <c r="K23" s="366">
        <f t="shared" si="4"/>
        <v>21844000</v>
      </c>
      <c r="L23" s="367">
        <f t="shared" si="2"/>
        <v>-2515634</v>
      </c>
      <c r="M23" s="361"/>
      <c r="N23" s="365">
        <v>21843579</v>
      </c>
    </row>
    <row r="24" spans="1:14" ht="34.5" customHeight="1">
      <c r="A24" s="213"/>
      <c r="B24" s="3" t="s">
        <v>29</v>
      </c>
      <c r="C24" s="214">
        <v>42621803</v>
      </c>
      <c r="D24" s="215">
        <v>770464</v>
      </c>
      <c r="E24" s="215">
        <v>0</v>
      </c>
      <c r="F24" s="215">
        <v>55550</v>
      </c>
      <c r="G24" s="215">
        <v>25582</v>
      </c>
      <c r="H24" s="216">
        <v>3994900</v>
      </c>
      <c r="I24" s="217">
        <v>0</v>
      </c>
      <c r="J24" s="218">
        <f t="shared" si="1"/>
        <v>47468299</v>
      </c>
      <c r="K24" s="366">
        <f t="shared" si="4"/>
        <v>33457000</v>
      </c>
      <c r="L24" s="367">
        <f t="shared" si="2"/>
        <v>14011299</v>
      </c>
      <c r="M24" s="361"/>
      <c r="N24" s="365">
        <v>33456879</v>
      </c>
    </row>
    <row r="25" spans="1:14" ht="34.5" customHeight="1">
      <c r="A25" s="639" t="s">
        <v>10</v>
      </c>
      <c r="B25" s="640"/>
      <c r="C25" s="219">
        <v>0</v>
      </c>
      <c r="D25" s="220">
        <v>0</v>
      </c>
      <c r="E25" s="220">
        <v>0</v>
      </c>
      <c r="F25" s="220">
        <v>0</v>
      </c>
      <c r="G25" s="220">
        <v>0</v>
      </c>
      <c r="H25" s="221">
        <v>0</v>
      </c>
      <c r="I25" s="222">
        <v>0</v>
      </c>
      <c r="J25" s="223">
        <f t="shared" si="1"/>
        <v>0</v>
      </c>
      <c r="K25" s="369">
        <f t="shared" si="4"/>
        <v>0</v>
      </c>
      <c r="L25" s="363">
        <f t="shared" si="2"/>
        <v>0</v>
      </c>
      <c r="M25" s="361"/>
      <c r="N25" s="365">
        <v>0</v>
      </c>
    </row>
    <row r="26" spans="1:14" ht="34.5" customHeight="1">
      <c r="A26" s="641" t="s">
        <v>11</v>
      </c>
      <c r="B26" s="642"/>
      <c r="C26" s="224">
        <v>1654829</v>
      </c>
      <c r="D26" s="225">
        <v>14</v>
      </c>
      <c r="E26" s="225">
        <v>0</v>
      </c>
      <c r="F26" s="225">
        <v>0</v>
      </c>
      <c r="G26" s="225">
        <v>0</v>
      </c>
      <c r="H26" s="226">
        <v>0</v>
      </c>
      <c r="I26" s="227">
        <v>0</v>
      </c>
      <c r="J26" s="223">
        <f t="shared" si="1"/>
        <v>1654843</v>
      </c>
      <c r="K26" s="369">
        <f t="shared" si="4"/>
        <v>379000</v>
      </c>
      <c r="L26" s="370">
        <f t="shared" si="2"/>
        <v>1275843</v>
      </c>
      <c r="M26" s="361"/>
      <c r="N26" s="365">
        <v>378975</v>
      </c>
    </row>
    <row r="27" spans="1:14" ht="34.5" customHeight="1">
      <c r="A27" s="643" t="s">
        <v>100</v>
      </c>
      <c r="B27" s="644"/>
      <c r="C27" s="228">
        <f>C6+C9+C17+C25+C26</f>
        <v>252937573</v>
      </c>
      <c r="D27" s="229">
        <f t="shared" ref="D27:H27" si="6">D6+D9+D17+D25+D26</f>
        <v>71739833</v>
      </c>
      <c r="E27" s="229">
        <f t="shared" si="6"/>
        <v>137667694</v>
      </c>
      <c r="F27" s="229">
        <f t="shared" si="6"/>
        <v>22913061</v>
      </c>
      <c r="G27" s="229">
        <f t="shared" si="6"/>
        <v>129244268</v>
      </c>
      <c r="H27" s="230">
        <f t="shared" si="6"/>
        <v>197496974</v>
      </c>
      <c r="I27" s="231">
        <v>0</v>
      </c>
      <c r="J27" s="232">
        <f t="shared" ref="J27" si="7">J6+J9+J17+J25+J26</f>
        <v>811999403</v>
      </c>
      <c r="K27" s="371">
        <f>K6+K9+K17+K25+K26</f>
        <v>791606000</v>
      </c>
      <c r="L27" s="372">
        <f>L6+L9+L17+L25+L26</f>
        <v>20393403</v>
      </c>
      <c r="M27" s="361"/>
    </row>
    <row r="28" spans="1:14" ht="33.75" customHeight="1">
      <c r="A28" s="645" t="s">
        <v>75</v>
      </c>
      <c r="B28" s="646"/>
      <c r="C28" s="233">
        <v>0</v>
      </c>
      <c r="D28" s="234">
        <v>0</v>
      </c>
      <c r="E28" s="234">
        <v>0</v>
      </c>
      <c r="F28" s="234">
        <v>0</v>
      </c>
      <c r="G28" s="234">
        <v>0</v>
      </c>
      <c r="H28" s="234">
        <v>0</v>
      </c>
      <c r="I28" s="475">
        <v>9314244</v>
      </c>
      <c r="J28" s="235">
        <f t="shared" si="1"/>
        <v>9314244</v>
      </c>
      <c r="K28" s="373">
        <f t="shared" ref="K28:K30" si="8">ROUND(I28,-3)</f>
        <v>9314000</v>
      </c>
      <c r="L28" s="374">
        <f t="shared" si="2"/>
        <v>244</v>
      </c>
      <c r="M28" s="361"/>
    </row>
    <row r="29" spans="1:14" ht="33.75" customHeight="1">
      <c r="A29" s="647" t="s">
        <v>76</v>
      </c>
      <c r="B29" s="648"/>
      <c r="C29" s="236">
        <v>0</v>
      </c>
      <c r="D29" s="237">
        <v>0</v>
      </c>
      <c r="E29" s="237">
        <v>0</v>
      </c>
      <c r="F29" s="237">
        <v>0</v>
      </c>
      <c r="G29" s="237">
        <v>0</v>
      </c>
      <c r="H29" s="237">
        <v>0</v>
      </c>
      <c r="I29" s="476">
        <v>56918159</v>
      </c>
      <c r="J29" s="235">
        <f t="shared" si="1"/>
        <v>56918159</v>
      </c>
      <c r="K29" s="362">
        <f t="shared" si="8"/>
        <v>56918000</v>
      </c>
      <c r="L29" s="374">
        <f t="shared" si="2"/>
        <v>159</v>
      </c>
      <c r="M29" s="361"/>
    </row>
    <row r="30" spans="1:14" ht="33.75" customHeight="1">
      <c r="A30" s="630" t="s">
        <v>33</v>
      </c>
      <c r="B30" s="631"/>
      <c r="C30" s="238">
        <v>0</v>
      </c>
      <c r="D30" s="239">
        <v>0</v>
      </c>
      <c r="E30" s="239">
        <v>0</v>
      </c>
      <c r="F30" s="239">
        <v>0</v>
      </c>
      <c r="G30" s="239">
        <v>0</v>
      </c>
      <c r="H30" s="239">
        <v>0</v>
      </c>
      <c r="I30" s="477">
        <v>770446</v>
      </c>
      <c r="J30" s="235">
        <f t="shared" si="1"/>
        <v>770446</v>
      </c>
      <c r="K30" s="362">
        <f t="shared" si="8"/>
        <v>770000</v>
      </c>
      <c r="L30" s="374">
        <f t="shared" si="2"/>
        <v>446</v>
      </c>
      <c r="M30" s="361"/>
    </row>
    <row r="31" spans="1:14" ht="33.75" customHeight="1">
      <c r="A31" s="647" t="s">
        <v>32</v>
      </c>
      <c r="B31" s="648"/>
      <c r="C31" s="236">
        <v>0</v>
      </c>
      <c r="D31" s="237">
        <v>0</v>
      </c>
      <c r="E31" s="237">
        <v>0</v>
      </c>
      <c r="F31" s="237">
        <v>0</v>
      </c>
      <c r="G31" s="237">
        <v>0</v>
      </c>
      <c r="H31" s="237">
        <v>0</v>
      </c>
      <c r="I31" s="476">
        <v>1082977</v>
      </c>
      <c r="J31" s="235">
        <f t="shared" si="1"/>
        <v>1082977</v>
      </c>
      <c r="K31" s="362">
        <f>ROUND(I31,-3)</f>
        <v>1083000</v>
      </c>
      <c r="L31" s="374">
        <f t="shared" si="2"/>
        <v>-23</v>
      </c>
      <c r="M31" s="361"/>
    </row>
    <row r="32" spans="1:14" ht="33.75" customHeight="1">
      <c r="A32" s="655" t="s">
        <v>100</v>
      </c>
      <c r="B32" s="656"/>
      <c r="C32" s="240">
        <f>SUM(C28:C31)</f>
        <v>0</v>
      </c>
      <c r="D32" s="241">
        <f t="shared" ref="D32:H32" si="9">SUM(D28:D31)</f>
        <v>0</v>
      </c>
      <c r="E32" s="241">
        <f t="shared" si="9"/>
        <v>0</v>
      </c>
      <c r="F32" s="241">
        <f t="shared" si="9"/>
        <v>0</v>
      </c>
      <c r="G32" s="241">
        <f t="shared" si="9"/>
        <v>0</v>
      </c>
      <c r="H32" s="241">
        <f t="shared" si="9"/>
        <v>0</v>
      </c>
      <c r="I32" s="242">
        <f>SUM(I28:I31)</f>
        <v>68085826</v>
      </c>
      <c r="J32" s="243">
        <f>SUM(J28:J31)</f>
        <v>68085826</v>
      </c>
      <c r="K32" s="375">
        <f>SUM(K28:K31)</f>
        <v>68085000</v>
      </c>
      <c r="L32" s="376">
        <f>SUM(L28:L31)</f>
        <v>826</v>
      </c>
      <c r="M32" s="361"/>
    </row>
    <row r="33" spans="1:14" ht="33.75" customHeight="1" thickBot="1">
      <c r="A33" s="657" t="s">
        <v>99</v>
      </c>
      <c r="B33" s="658"/>
      <c r="C33" s="244">
        <f t="shared" ref="C33:H33" si="10">C27</f>
        <v>252937573</v>
      </c>
      <c r="D33" s="245">
        <f t="shared" si="10"/>
        <v>71739833</v>
      </c>
      <c r="E33" s="245">
        <f t="shared" si="10"/>
        <v>137667694</v>
      </c>
      <c r="F33" s="245">
        <f t="shared" si="10"/>
        <v>22913061</v>
      </c>
      <c r="G33" s="245">
        <f t="shared" si="10"/>
        <v>129244268</v>
      </c>
      <c r="H33" s="246">
        <f t="shared" si="10"/>
        <v>197496974</v>
      </c>
      <c r="I33" s="247">
        <f>I32</f>
        <v>68085826</v>
      </c>
      <c r="J33" s="248">
        <f>J27+J32</f>
        <v>880085229</v>
      </c>
      <c r="K33" s="377">
        <f>K27+K32</f>
        <v>859691000</v>
      </c>
      <c r="L33" s="378">
        <f>L27+L32</f>
        <v>20394229</v>
      </c>
      <c r="M33" s="361"/>
    </row>
    <row r="34" spans="1:14" ht="33.75" customHeight="1">
      <c r="A34" s="659" t="s">
        <v>43</v>
      </c>
      <c r="B34" s="660"/>
      <c r="C34" s="340">
        <v>250861000</v>
      </c>
      <c r="D34" s="341">
        <v>72316000</v>
      </c>
      <c r="E34" s="341">
        <v>138240000</v>
      </c>
      <c r="F34" s="341">
        <v>23198000</v>
      </c>
      <c r="G34" s="341">
        <v>196263000</v>
      </c>
      <c r="H34" s="342">
        <v>195631000</v>
      </c>
      <c r="I34" s="343" t="s">
        <v>77</v>
      </c>
      <c r="J34" s="344">
        <f>SUM(C34:H34)</f>
        <v>876509000</v>
      </c>
      <c r="K34" s="379"/>
      <c r="L34" s="380"/>
      <c r="M34" s="361"/>
    </row>
    <row r="35" spans="1:14" ht="33.75" customHeight="1" thickBot="1">
      <c r="A35" s="732" t="s">
        <v>78</v>
      </c>
      <c r="B35" s="733"/>
      <c r="C35" s="249">
        <f>C33-C34</f>
        <v>2076573</v>
      </c>
      <c r="D35" s="250">
        <f t="shared" ref="D35:J35" si="11">D33-D34</f>
        <v>-576167</v>
      </c>
      <c r="E35" s="250">
        <f t="shared" si="11"/>
        <v>-572306</v>
      </c>
      <c r="F35" s="250">
        <f t="shared" si="11"/>
        <v>-284939</v>
      </c>
      <c r="G35" s="250">
        <f t="shared" si="11"/>
        <v>-67018732</v>
      </c>
      <c r="H35" s="250">
        <f t="shared" si="11"/>
        <v>1865974</v>
      </c>
      <c r="I35" s="251">
        <f>I33</f>
        <v>68085826</v>
      </c>
      <c r="J35" s="252">
        <f t="shared" si="11"/>
        <v>3576229</v>
      </c>
      <c r="K35" s="381"/>
      <c r="L35" s="382"/>
      <c r="M35" s="361"/>
    </row>
    <row r="36" spans="1:14" ht="33" customHeight="1">
      <c r="A36" s="253"/>
      <c r="B36" s="254"/>
      <c r="C36" s="255"/>
      <c r="D36" s="255"/>
      <c r="E36" s="255"/>
      <c r="F36" s="255"/>
      <c r="G36" s="255"/>
      <c r="H36" s="255"/>
      <c r="I36" s="255"/>
      <c r="J36" s="255"/>
      <c r="K36" s="383"/>
      <c r="L36" s="384"/>
      <c r="M36" s="361"/>
    </row>
    <row r="37" spans="1:14" ht="32.25" customHeight="1" thickBot="1">
      <c r="A37" s="256"/>
      <c r="B37" s="256"/>
      <c r="C37" s="257" t="s">
        <v>79</v>
      </c>
      <c r="D37" s="257"/>
      <c r="E37" s="257"/>
      <c r="F37" s="257"/>
      <c r="G37" s="257"/>
      <c r="H37" s="257"/>
      <c r="I37" s="258"/>
      <c r="J37" s="123" t="s">
        <v>80</v>
      </c>
      <c r="K37" s="383"/>
      <c r="L37" s="384"/>
      <c r="M37" s="361"/>
    </row>
    <row r="38" spans="1:14" ht="33" hidden="1" customHeight="1">
      <c r="A38" s="259"/>
      <c r="B38" s="260" t="s">
        <v>51</v>
      </c>
      <c r="C38" s="261">
        <f>ROUNDDOWN(C$34/12,0)</f>
        <v>20905083</v>
      </c>
      <c r="D38" s="262">
        <f t="shared" ref="D38:H40" si="12">ROUNDDOWN(D$34/12,0)</f>
        <v>6026333</v>
      </c>
      <c r="E38" s="262">
        <f t="shared" si="12"/>
        <v>11520000</v>
      </c>
      <c r="F38" s="262">
        <f t="shared" si="12"/>
        <v>1933166</v>
      </c>
      <c r="G38" s="262">
        <f t="shared" si="12"/>
        <v>16355250</v>
      </c>
      <c r="H38" s="262">
        <f t="shared" si="12"/>
        <v>16302583</v>
      </c>
      <c r="I38" s="263" t="s">
        <v>81</v>
      </c>
      <c r="J38" s="264">
        <f>SUM(C38:I38)</f>
        <v>73042415</v>
      </c>
      <c r="K38" s="383"/>
      <c r="L38" s="384"/>
      <c r="M38" s="361"/>
    </row>
    <row r="39" spans="1:14" s="269" customFormat="1" ht="33" hidden="1" customHeight="1">
      <c r="A39" s="128"/>
      <c r="B39" s="265" t="s">
        <v>82</v>
      </c>
      <c r="C39" s="261">
        <f t="shared" ref="C39:C40" si="13">ROUNDDOWN(C$34/12,0)</f>
        <v>20905083</v>
      </c>
      <c r="D39" s="266">
        <f t="shared" si="12"/>
        <v>6026333</v>
      </c>
      <c r="E39" s="266">
        <f t="shared" si="12"/>
        <v>11520000</v>
      </c>
      <c r="F39" s="266">
        <f t="shared" si="12"/>
        <v>1933166</v>
      </c>
      <c r="G39" s="266">
        <f t="shared" si="12"/>
        <v>16355250</v>
      </c>
      <c r="H39" s="266">
        <f t="shared" si="12"/>
        <v>16302583</v>
      </c>
      <c r="I39" s="267" t="s">
        <v>81</v>
      </c>
      <c r="J39" s="268">
        <f t="shared" ref="J39:J48" si="14">SUM(C39:I39)</f>
        <v>73042415</v>
      </c>
      <c r="K39" s="385"/>
      <c r="L39" s="384"/>
      <c r="M39" s="386"/>
      <c r="N39" s="387"/>
    </row>
    <row r="40" spans="1:14" ht="33" hidden="1" customHeight="1">
      <c r="A40" s="270"/>
      <c r="B40" s="271" t="s">
        <v>53</v>
      </c>
      <c r="C40" s="272">
        <f t="shared" si="13"/>
        <v>20905083</v>
      </c>
      <c r="D40" s="273">
        <f t="shared" si="12"/>
        <v>6026333</v>
      </c>
      <c r="E40" s="273">
        <f t="shared" si="12"/>
        <v>11520000</v>
      </c>
      <c r="F40" s="273">
        <f t="shared" si="12"/>
        <v>1933166</v>
      </c>
      <c r="G40" s="273">
        <f t="shared" si="12"/>
        <v>16355250</v>
      </c>
      <c r="H40" s="273">
        <f t="shared" si="12"/>
        <v>16302583</v>
      </c>
      <c r="I40" s="274" t="s">
        <v>81</v>
      </c>
      <c r="J40" s="275">
        <f t="shared" si="14"/>
        <v>73042415</v>
      </c>
      <c r="K40" s="383"/>
      <c r="L40" s="384"/>
      <c r="M40" s="361"/>
    </row>
    <row r="41" spans="1:14" ht="38.25" customHeight="1">
      <c r="A41" s="478"/>
      <c r="B41" s="479" t="s">
        <v>83</v>
      </c>
      <c r="C41" s="480">
        <f t="shared" ref="C41:I41" si="15">C33-C42*8</f>
        <v>84312525</v>
      </c>
      <c r="D41" s="481">
        <f t="shared" si="15"/>
        <v>23913281</v>
      </c>
      <c r="E41" s="481">
        <f t="shared" si="15"/>
        <v>45889238</v>
      </c>
      <c r="F41" s="481">
        <f t="shared" si="15"/>
        <v>7637693</v>
      </c>
      <c r="G41" s="481">
        <f t="shared" si="15"/>
        <v>43081428</v>
      </c>
      <c r="H41" s="481">
        <f t="shared" si="15"/>
        <v>65832326</v>
      </c>
      <c r="I41" s="482">
        <f t="shared" si="15"/>
        <v>22695282</v>
      </c>
      <c r="J41" s="483">
        <f t="shared" si="14"/>
        <v>293361773</v>
      </c>
      <c r="K41" s="383"/>
      <c r="L41" s="384"/>
      <c r="M41" s="361"/>
    </row>
    <row r="42" spans="1:14" ht="38.25" customHeight="1">
      <c r="A42" s="157"/>
      <c r="B42" s="281" t="s">
        <v>54</v>
      </c>
      <c r="C42" s="282">
        <f t="shared" ref="C42:I42" si="16">ROUNDDOWN(C33/12,0)</f>
        <v>21078131</v>
      </c>
      <c r="D42" s="159">
        <f t="shared" si="16"/>
        <v>5978319</v>
      </c>
      <c r="E42" s="159">
        <f t="shared" si="16"/>
        <v>11472307</v>
      </c>
      <c r="F42" s="159">
        <f t="shared" si="16"/>
        <v>1909421</v>
      </c>
      <c r="G42" s="159">
        <f t="shared" si="16"/>
        <v>10770355</v>
      </c>
      <c r="H42" s="159">
        <f t="shared" si="16"/>
        <v>16458081</v>
      </c>
      <c r="I42" s="160">
        <f t="shared" si="16"/>
        <v>5673818</v>
      </c>
      <c r="J42" s="283">
        <f t="shared" si="14"/>
        <v>73340432</v>
      </c>
      <c r="K42" s="383"/>
      <c r="L42" s="384"/>
      <c r="M42" s="361"/>
    </row>
    <row r="43" spans="1:14" ht="38.25" customHeight="1">
      <c r="A43" s="276"/>
      <c r="B43" s="277" t="s">
        <v>55</v>
      </c>
      <c r="C43" s="278">
        <f t="shared" ref="C43:I49" si="17">C42</f>
        <v>21078131</v>
      </c>
      <c r="D43" s="279">
        <f t="shared" si="17"/>
        <v>5978319</v>
      </c>
      <c r="E43" s="279">
        <f t="shared" si="17"/>
        <v>11472307</v>
      </c>
      <c r="F43" s="279">
        <f t="shared" si="17"/>
        <v>1909421</v>
      </c>
      <c r="G43" s="279">
        <f t="shared" si="17"/>
        <v>10770355</v>
      </c>
      <c r="H43" s="279">
        <f t="shared" si="17"/>
        <v>16458081</v>
      </c>
      <c r="I43" s="280">
        <f t="shared" si="17"/>
        <v>5673818</v>
      </c>
      <c r="J43" s="484">
        <f t="shared" si="14"/>
        <v>73340432</v>
      </c>
      <c r="K43" s="383"/>
      <c r="L43" s="384"/>
      <c r="M43" s="361"/>
    </row>
    <row r="44" spans="1:14" ht="38.25" customHeight="1">
      <c r="A44" s="157"/>
      <c r="B44" s="281" t="s">
        <v>56</v>
      </c>
      <c r="C44" s="161">
        <f t="shared" si="17"/>
        <v>21078131</v>
      </c>
      <c r="D44" s="159">
        <f t="shared" si="17"/>
        <v>5978319</v>
      </c>
      <c r="E44" s="159">
        <f t="shared" si="17"/>
        <v>11472307</v>
      </c>
      <c r="F44" s="159">
        <f t="shared" si="17"/>
        <v>1909421</v>
      </c>
      <c r="G44" s="159">
        <f t="shared" si="17"/>
        <v>10770355</v>
      </c>
      <c r="H44" s="159">
        <f t="shared" si="17"/>
        <v>16458081</v>
      </c>
      <c r="I44" s="282">
        <f t="shared" si="17"/>
        <v>5673818</v>
      </c>
      <c r="J44" s="283">
        <f t="shared" si="14"/>
        <v>73340432</v>
      </c>
      <c r="K44" s="385"/>
      <c r="L44" s="384"/>
      <c r="M44" s="361"/>
    </row>
    <row r="45" spans="1:14" s="269" customFormat="1" ht="38.25" customHeight="1">
      <c r="A45" s="157"/>
      <c r="B45" s="158" t="s">
        <v>57</v>
      </c>
      <c r="C45" s="161">
        <f t="shared" si="17"/>
        <v>21078131</v>
      </c>
      <c r="D45" s="159">
        <f t="shared" si="17"/>
        <v>5978319</v>
      </c>
      <c r="E45" s="159">
        <f t="shared" si="17"/>
        <v>11472307</v>
      </c>
      <c r="F45" s="159">
        <f t="shared" si="17"/>
        <v>1909421</v>
      </c>
      <c r="G45" s="159">
        <f t="shared" si="17"/>
        <v>10770355</v>
      </c>
      <c r="H45" s="159">
        <f t="shared" si="17"/>
        <v>16458081</v>
      </c>
      <c r="I45" s="282">
        <f t="shared" si="17"/>
        <v>5673818</v>
      </c>
      <c r="J45" s="283">
        <f t="shared" si="14"/>
        <v>73340432</v>
      </c>
      <c r="K45" s="385"/>
      <c r="L45" s="384"/>
      <c r="M45" s="386"/>
      <c r="N45" s="387"/>
    </row>
    <row r="46" spans="1:14" s="284" customFormat="1" ht="38.25" customHeight="1">
      <c r="A46" s="157"/>
      <c r="B46" s="281" t="s">
        <v>58</v>
      </c>
      <c r="C46" s="161">
        <f t="shared" si="17"/>
        <v>21078131</v>
      </c>
      <c r="D46" s="159">
        <f t="shared" si="17"/>
        <v>5978319</v>
      </c>
      <c r="E46" s="159">
        <f t="shared" si="17"/>
        <v>11472307</v>
      </c>
      <c r="F46" s="159">
        <f t="shared" si="17"/>
        <v>1909421</v>
      </c>
      <c r="G46" s="159">
        <f t="shared" si="17"/>
        <v>10770355</v>
      </c>
      <c r="H46" s="159">
        <f t="shared" si="17"/>
        <v>16458081</v>
      </c>
      <c r="I46" s="282">
        <f t="shared" si="17"/>
        <v>5673818</v>
      </c>
      <c r="J46" s="283">
        <f t="shared" si="14"/>
        <v>73340432</v>
      </c>
      <c r="K46" s="385"/>
      <c r="L46" s="384"/>
      <c r="M46" s="386"/>
      <c r="N46" s="387"/>
    </row>
    <row r="47" spans="1:14" s="284" customFormat="1" ht="38.25" customHeight="1">
      <c r="A47" s="276"/>
      <c r="B47" s="158" t="s">
        <v>59</v>
      </c>
      <c r="C47" s="161">
        <f t="shared" si="17"/>
        <v>21078131</v>
      </c>
      <c r="D47" s="159">
        <f t="shared" si="17"/>
        <v>5978319</v>
      </c>
      <c r="E47" s="159">
        <f t="shared" si="17"/>
        <v>11472307</v>
      </c>
      <c r="F47" s="159">
        <f t="shared" si="17"/>
        <v>1909421</v>
      </c>
      <c r="G47" s="159">
        <f t="shared" si="17"/>
        <v>10770355</v>
      </c>
      <c r="H47" s="159">
        <f t="shared" si="17"/>
        <v>16458081</v>
      </c>
      <c r="I47" s="282">
        <f t="shared" si="17"/>
        <v>5673818</v>
      </c>
      <c r="J47" s="283">
        <f t="shared" si="14"/>
        <v>73340432</v>
      </c>
      <c r="K47" s="385"/>
      <c r="L47" s="384"/>
      <c r="M47" s="386"/>
      <c r="N47" s="387"/>
    </row>
    <row r="48" spans="1:14" s="287" customFormat="1" ht="38.25" customHeight="1">
      <c r="A48" s="157"/>
      <c r="B48" s="285" t="s">
        <v>60</v>
      </c>
      <c r="C48" s="161">
        <f t="shared" si="17"/>
        <v>21078131</v>
      </c>
      <c r="D48" s="159">
        <f t="shared" si="17"/>
        <v>5978319</v>
      </c>
      <c r="E48" s="159">
        <f t="shared" si="17"/>
        <v>11472307</v>
      </c>
      <c r="F48" s="159">
        <f t="shared" si="17"/>
        <v>1909421</v>
      </c>
      <c r="G48" s="159">
        <f t="shared" si="17"/>
        <v>10770355</v>
      </c>
      <c r="H48" s="159">
        <f t="shared" si="17"/>
        <v>16458081</v>
      </c>
      <c r="I48" s="282">
        <f t="shared" si="17"/>
        <v>5673818</v>
      </c>
      <c r="J48" s="286">
        <f t="shared" si="14"/>
        <v>73340432</v>
      </c>
      <c r="K48" s="385"/>
      <c r="L48" s="384"/>
      <c r="M48" s="361"/>
      <c r="N48" s="356"/>
    </row>
    <row r="49" spans="1:14" s="287" customFormat="1" ht="38.25" customHeight="1">
      <c r="A49" s="162"/>
      <c r="B49" s="158" t="s">
        <v>61</v>
      </c>
      <c r="C49" s="164">
        <f>C48</f>
        <v>21078131</v>
      </c>
      <c r="D49" s="165">
        <f t="shared" si="17"/>
        <v>5978319</v>
      </c>
      <c r="E49" s="165">
        <f t="shared" si="17"/>
        <v>11472307</v>
      </c>
      <c r="F49" s="165">
        <f t="shared" si="17"/>
        <v>1909421</v>
      </c>
      <c r="G49" s="165">
        <f t="shared" si="17"/>
        <v>10770355</v>
      </c>
      <c r="H49" s="165">
        <f t="shared" si="17"/>
        <v>16458081</v>
      </c>
      <c r="I49" s="288">
        <f t="shared" si="17"/>
        <v>5673818</v>
      </c>
      <c r="J49" s="289">
        <f t="shared" si="1"/>
        <v>73340432</v>
      </c>
      <c r="K49" s="385"/>
      <c r="L49" s="384"/>
      <c r="M49" s="361"/>
      <c r="N49" s="356"/>
    </row>
    <row r="50" spans="1:14" s="287" customFormat="1" ht="38.25" customHeight="1" thickBot="1">
      <c r="A50" s="663" t="s">
        <v>99</v>
      </c>
      <c r="B50" s="664"/>
      <c r="C50" s="290">
        <f>SUM(C41:C49)</f>
        <v>252937573</v>
      </c>
      <c r="D50" s="291">
        <f t="shared" ref="D50:I50" si="18">SUM(D41:D49)</f>
        <v>71739833</v>
      </c>
      <c r="E50" s="291">
        <f t="shared" si="18"/>
        <v>137667694</v>
      </c>
      <c r="F50" s="291">
        <f t="shared" si="18"/>
        <v>22913061</v>
      </c>
      <c r="G50" s="291">
        <f t="shared" si="18"/>
        <v>129244268</v>
      </c>
      <c r="H50" s="291">
        <f t="shared" si="18"/>
        <v>197496974</v>
      </c>
      <c r="I50" s="292">
        <f t="shared" si="18"/>
        <v>68085826</v>
      </c>
      <c r="J50" s="293">
        <f>SUM(J41:J49)</f>
        <v>880085229</v>
      </c>
      <c r="K50" s="385">
        <f>SUM(C50:I50)</f>
        <v>880085229</v>
      </c>
      <c r="L50" s="384"/>
      <c r="M50" s="361"/>
      <c r="N50" s="356"/>
    </row>
    <row r="51" spans="1:14" s="287" customFormat="1" ht="33" customHeight="1">
      <c r="A51" s="294"/>
      <c r="B51" s="294"/>
      <c r="C51" s="295"/>
      <c r="D51" s="295"/>
      <c r="E51" s="295"/>
      <c r="F51" s="295"/>
      <c r="G51" s="295"/>
      <c r="H51" s="295"/>
      <c r="I51" s="295"/>
      <c r="J51" s="295"/>
      <c r="K51" s="388"/>
      <c r="L51" s="389"/>
      <c r="M51" s="361"/>
      <c r="N51" s="356"/>
    </row>
    <row r="52" spans="1:14" ht="19.5" customHeight="1">
      <c r="A52" s="632" t="str">
        <f>A1</f>
        <v>令和元年度　長期前受金戻入（上水）</v>
      </c>
      <c r="B52" s="632"/>
      <c r="C52" s="632"/>
      <c r="D52" s="632"/>
      <c r="E52" s="632"/>
      <c r="F52" s="632"/>
      <c r="G52" s="632"/>
      <c r="H52" s="632"/>
      <c r="I52" s="632"/>
      <c r="J52" s="632"/>
      <c r="K52" s="197"/>
      <c r="L52" s="197"/>
    </row>
    <row r="53" spans="1:14" s="287" customFormat="1" ht="33" customHeight="1" thickBot="1">
      <c r="A53" s="294"/>
      <c r="B53" s="296" t="s">
        <v>84</v>
      </c>
      <c r="C53" s="295"/>
      <c r="D53" s="295"/>
      <c r="E53" s="295"/>
      <c r="F53" s="295"/>
      <c r="G53" s="295"/>
      <c r="H53" s="295"/>
      <c r="I53" s="295"/>
      <c r="J53" s="295"/>
      <c r="K53" s="388"/>
      <c r="L53" s="389"/>
      <c r="M53" s="361"/>
      <c r="N53" s="356"/>
    </row>
    <row r="54" spans="1:14" ht="33.75" customHeight="1">
      <c r="A54" s="633" t="s">
        <v>5</v>
      </c>
      <c r="B54" s="634"/>
      <c r="C54" s="203" t="s">
        <v>0</v>
      </c>
      <c r="D54" s="22" t="s">
        <v>73</v>
      </c>
      <c r="E54" s="22" t="s">
        <v>1</v>
      </c>
      <c r="F54" s="22" t="s">
        <v>2</v>
      </c>
      <c r="G54" s="22" t="s">
        <v>3</v>
      </c>
      <c r="H54" s="24" t="s">
        <v>4</v>
      </c>
      <c r="I54" s="26" t="s">
        <v>34</v>
      </c>
      <c r="J54" s="204" t="s">
        <v>41</v>
      </c>
      <c r="K54" s="359" t="s">
        <v>43</v>
      </c>
      <c r="L54" s="360" t="s">
        <v>74</v>
      </c>
      <c r="M54" s="361"/>
    </row>
    <row r="55" spans="1:14" ht="33.75" customHeight="1">
      <c r="A55" s="681" t="s">
        <v>85</v>
      </c>
      <c r="B55" s="682"/>
      <c r="C55" s="297">
        <v>0</v>
      </c>
      <c r="D55" s="298">
        <v>0</v>
      </c>
      <c r="E55" s="298">
        <v>0</v>
      </c>
      <c r="F55" s="298">
        <v>0</v>
      </c>
      <c r="G55" s="416">
        <v>130831707</v>
      </c>
      <c r="H55" s="406">
        <v>0</v>
      </c>
      <c r="I55" s="406">
        <v>0</v>
      </c>
      <c r="J55" s="407">
        <f t="shared" ref="J55:J59" si="19">SUM(C55:I55)</f>
        <v>130831707</v>
      </c>
      <c r="K55" s="390">
        <v>130831000</v>
      </c>
      <c r="L55" s="374">
        <f>J55-K55</f>
        <v>707</v>
      </c>
      <c r="M55" s="361"/>
    </row>
    <row r="56" spans="1:14" ht="33.75" customHeight="1">
      <c r="A56" s="649" t="s">
        <v>86</v>
      </c>
      <c r="B56" s="650"/>
      <c r="C56" s="299">
        <v>0</v>
      </c>
      <c r="D56" s="300">
        <v>0</v>
      </c>
      <c r="E56" s="300">
        <v>0</v>
      </c>
      <c r="F56" s="300">
        <v>0</v>
      </c>
      <c r="G56" s="417">
        <v>19827763</v>
      </c>
      <c r="H56" s="408">
        <v>0</v>
      </c>
      <c r="I56" s="408">
        <v>0</v>
      </c>
      <c r="J56" s="407">
        <f t="shared" si="19"/>
        <v>19827763</v>
      </c>
      <c r="K56" s="391">
        <v>19828000</v>
      </c>
      <c r="L56" s="374">
        <f t="shared" ref="L56:L58" si="20">J56-K56</f>
        <v>-237</v>
      </c>
      <c r="M56" s="361"/>
    </row>
    <row r="57" spans="1:14" ht="33.75" customHeight="1">
      <c r="A57" s="651" t="s">
        <v>87</v>
      </c>
      <c r="B57" s="652"/>
      <c r="C57" s="299">
        <v>0</v>
      </c>
      <c r="D57" s="300">
        <v>0</v>
      </c>
      <c r="E57" s="300">
        <v>0</v>
      </c>
      <c r="F57" s="300">
        <v>0</v>
      </c>
      <c r="G57" s="530">
        <v>70887814</v>
      </c>
      <c r="H57" s="408">
        <v>0</v>
      </c>
      <c r="I57" s="408">
        <v>0</v>
      </c>
      <c r="J57" s="407">
        <f t="shared" si="19"/>
        <v>70887814</v>
      </c>
      <c r="K57" s="391">
        <v>70895000</v>
      </c>
      <c r="L57" s="374">
        <f t="shared" si="20"/>
        <v>-7186</v>
      </c>
      <c r="M57" s="361"/>
    </row>
    <row r="58" spans="1:14" ht="33.75" customHeight="1">
      <c r="A58" s="653" t="s">
        <v>13</v>
      </c>
      <c r="B58" s="654"/>
      <c r="C58" s="301">
        <v>0</v>
      </c>
      <c r="D58" s="302">
        <v>0</v>
      </c>
      <c r="E58" s="302">
        <v>0</v>
      </c>
      <c r="F58" s="302">
        <v>0</v>
      </c>
      <c r="G58" s="418">
        <v>6649879</v>
      </c>
      <c r="H58" s="409">
        <v>0</v>
      </c>
      <c r="I58" s="409">
        <v>0</v>
      </c>
      <c r="J58" s="407">
        <f t="shared" si="19"/>
        <v>6649879</v>
      </c>
      <c r="K58" s="392">
        <v>6650000</v>
      </c>
      <c r="L58" s="374">
        <f t="shared" si="20"/>
        <v>-121</v>
      </c>
      <c r="M58" s="361"/>
    </row>
    <row r="59" spans="1:14" ht="33.75" customHeight="1" thickBot="1">
      <c r="A59" s="675" t="s">
        <v>99</v>
      </c>
      <c r="B59" s="676"/>
      <c r="C59" s="303">
        <f>SUM(C55:C58)</f>
        <v>0</v>
      </c>
      <c r="D59" s="304">
        <f t="shared" ref="D59:I59" si="21">SUM(D55:D58)</f>
        <v>0</v>
      </c>
      <c r="E59" s="304">
        <f t="shared" si="21"/>
        <v>0</v>
      </c>
      <c r="F59" s="304">
        <f t="shared" si="21"/>
        <v>0</v>
      </c>
      <c r="G59" s="304">
        <f t="shared" si="21"/>
        <v>228197163</v>
      </c>
      <c r="H59" s="410">
        <f t="shared" si="21"/>
        <v>0</v>
      </c>
      <c r="I59" s="410">
        <f t="shared" si="21"/>
        <v>0</v>
      </c>
      <c r="J59" s="411">
        <f t="shared" si="19"/>
        <v>228197163</v>
      </c>
      <c r="K59" s="393">
        <f t="shared" ref="K59:L59" si="22">SUM(K55:K58)</f>
        <v>228204000</v>
      </c>
      <c r="L59" s="394">
        <f t="shared" si="22"/>
        <v>-6837</v>
      </c>
      <c r="M59" s="361"/>
    </row>
    <row r="60" spans="1:14" ht="33.75" customHeight="1">
      <c r="A60" s="659" t="s">
        <v>43</v>
      </c>
      <c r="B60" s="660"/>
      <c r="C60" s="354">
        <v>0</v>
      </c>
      <c r="D60" s="355">
        <v>0</v>
      </c>
      <c r="E60" s="355">
        <v>0</v>
      </c>
      <c r="F60" s="355">
        <v>0</v>
      </c>
      <c r="G60" s="419">
        <v>228204000</v>
      </c>
      <c r="H60" s="412">
        <v>0</v>
      </c>
      <c r="I60" s="412">
        <v>0</v>
      </c>
      <c r="J60" s="413">
        <f>SUM(C60:I60)</f>
        <v>228204000</v>
      </c>
      <c r="K60" s="379"/>
      <c r="L60" s="380"/>
      <c r="M60" s="361"/>
    </row>
    <row r="61" spans="1:14" ht="33.75" customHeight="1" thickBot="1">
      <c r="A61" s="732" t="s">
        <v>78</v>
      </c>
      <c r="B61" s="733"/>
      <c r="C61" s="249">
        <f>C59-C60</f>
        <v>0</v>
      </c>
      <c r="D61" s="250">
        <f t="shared" ref="D61:F61" si="23">D59-D60</f>
        <v>0</v>
      </c>
      <c r="E61" s="250">
        <f t="shared" si="23"/>
        <v>0</v>
      </c>
      <c r="F61" s="250">
        <f t="shared" si="23"/>
        <v>0</v>
      </c>
      <c r="G61" s="473">
        <f>G59-G60</f>
        <v>-6837</v>
      </c>
      <c r="H61" s="414">
        <f t="shared" ref="H61:J61" si="24">H59-H60</f>
        <v>0</v>
      </c>
      <c r="I61" s="415">
        <f t="shared" si="24"/>
        <v>0</v>
      </c>
      <c r="J61" s="474">
        <f t="shared" si="24"/>
        <v>-6837</v>
      </c>
      <c r="K61" s="381"/>
      <c r="L61" s="382"/>
      <c r="M61" s="361"/>
    </row>
    <row r="62" spans="1:14" ht="33" customHeight="1">
      <c r="A62" s="253"/>
      <c r="B62" s="253"/>
      <c r="C62" s="305"/>
      <c r="D62" s="305"/>
      <c r="E62" s="305"/>
      <c r="F62" s="305"/>
      <c r="G62" s="306"/>
      <c r="H62" s="306"/>
      <c r="I62" s="306"/>
      <c r="J62" s="306"/>
      <c r="K62" s="383"/>
      <c r="L62" s="384"/>
      <c r="M62" s="361"/>
    </row>
    <row r="63" spans="1:14" ht="33" customHeight="1" thickBot="1">
      <c r="A63" s="256"/>
      <c r="B63" s="256"/>
      <c r="C63" s="257" t="s">
        <v>88</v>
      </c>
      <c r="D63" s="257"/>
      <c r="E63" s="257"/>
      <c r="F63" s="257"/>
      <c r="G63" s="257"/>
      <c r="H63" s="257"/>
      <c r="I63" s="257"/>
      <c r="J63" s="123" t="s">
        <v>89</v>
      </c>
      <c r="K63" s="383"/>
      <c r="L63" s="384"/>
      <c r="M63" s="361"/>
    </row>
    <row r="64" spans="1:14" ht="33" hidden="1" customHeight="1">
      <c r="A64" s="259"/>
      <c r="B64" s="307" t="s">
        <v>51</v>
      </c>
      <c r="C64" s="136">
        <f t="shared" ref="C64:I64" si="25">ROUNDDOWN(C$60/12,0)</f>
        <v>0</v>
      </c>
      <c r="D64" s="135">
        <f t="shared" si="25"/>
        <v>0</v>
      </c>
      <c r="E64" s="135">
        <f t="shared" si="25"/>
        <v>0</v>
      </c>
      <c r="F64" s="135">
        <f t="shared" si="25"/>
        <v>0</v>
      </c>
      <c r="G64" s="135"/>
      <c r="H64" s="135">
        <f t="shared" si="25"/>
        <v>0</v>
      </c>
      <c r="I64" s="156">
        <f t="shared" si="25"/>
        <v>0</v>
      </c>
      <c r="J64" s="308">
        <f>SUM(C64:I64)</f>
        <v>0</v>
      </c>
      <c r="K64" s="383"/>
      <c r="L64" s="384"/>
      <c r="M64" s="361"/>
    </row>
    <row r="65" spans="1:14" s="269" customFormat="1" ht="33" hidden="1" customHeight="1">
      <c r="A65" s="128"/>
      <c r="B65" s="144" t="s">
        <v>82</v>
      </c>
      <c r="C65" s="136">
        <f>C64</f>
        <v>0</v>
      </c>
      <c r="D65" s="137">
        <f t="shared" ref="D65:F65" si="26">D64</f>
        <v>0</v>
      </c>
      <c r="E65" s="137">
        <f t="shared" si="26"/>
        <v>0</v>
      </c>
      <c r="F65" s="137">
        <f t="shared" si="26"/>
        <v>0</v>
      </c>
      <c r="G65" s="137"/>
      <c r="H65" s="137">
        <f t="shared" ref="H65:I65" si="27">H64</f>
        <v>0</v>
      </c>
      <c r="I65" s="156">
        <f t="shared" si="27"/>
        <v>0</v>
      </c>
      <c r="J65" s="309">
        <f t="shared" ref="J65:J74" si="28">SUM(C65:I65)</f>
        <v>0</v>
      </c>
      <c r="K65" s="385"/>
      <c r="L65" s="384"/>
      <c r="M65" s="386"/>
      <c r="N65" s="387"/>
    </row>
    <row r="66" spans="1:14" ht="33" hidden="1" customHeight="1" thickBot="1">
      <c r="A66" s="270"/>
      <c r="B66" s="310" t="s">
        <v>53</v>
      </c>
      <c r="C66" s="311">
        <f>C64</f>
        <v>0</v>
      </c>
      <c r="D66" s="312">
        <f t="shared" ref="D66:F66" si="29">D64</f>
        <v>0</v>
      </c>
      <c r="E66" s="312">
        <f t="shared" si="29"/>
        <v>0</v>
      </c>
      <c r="F66" s="312">
        <f t="shared" si="29"/>
        <v>0</v>
      </c>
      <c r="G66" s="312"/>
      <c r="H66" s="312">
        <f t="shared" ref="H66:I66" si="30">H64</f>
        <v>0</v>
      </c>
      <c r="I66" s="313">
        <f t="shared" si="30"/>
        <v>0</v>
      </c>
      <c r="J66" s="314">
        <f t="shared" si="28"/>
        <v>0</v>
      </c>
      <c r="K66" s="383"/>
      <c r="L66" s="384"/>
      <c r="M66" s="361"/>
    </row>
    <row r="67" spans="1:14" ht="38.25" customHeight="1">
      <c r="A67" s="478"/>
      <c r="B67" s="479" t="s">
        <v>90</v>
      </c>
      <c r="C67" s="480">
        <f t="shared" ref="C67:I67" si="31">C59-C68*8</f>
        <v>0</v>
      </c>
      <c r="D67" s="481">
        <f t="shared" si="31"/>
        <v>0</v>
      </c>
      <c r="E67" s="481">
        <f t="shared" si="31"/>
        <v>0</v>
      </c>
      <c r="F67" s="481">
        <f t="shared" si="31"/>
        <v>0</v>
      </c>
      <c r="G67" s="481">
        <f>G59-G68*8</f>
        <v>76065723</v>
      </c>
      <c r="H67" s="481">
        <f t="shared" si="31"/>
        <v>0</v>
      </c>
      <c r="I67" s="502">
        <f t="shared" si="31"/>
        <v>0</v>
      </c>
      <c r="J67" s="503">
        <f t="shared" si="28"/>
        <v>76065723</v>
      </c>
      <c r="K67" s="383"/>
      <c r="L67" s="384"/>
      <c r="M67" s="361"/>
    </row>
    <row r="68" spans="1:14" ht="38.25" customHeight="1">
      <c r="A68" s="157"/>
      <c r="B68" s="520" t="s">
        <v>54</v>
      </c>
      <c r="C68" s="521">
        <f t="shared" ref="C68:I68" si="32">ROUNDDOWN((C59)/12,0)</f>
        <v>0</v>
      </c>
      <c r="D68" s="159">
        <f t="shared" si="32"/>
        <v>0</v>
      </c>
      <c r="E68" s="159">
        <f t="shared" si="32"/>
        <v>0</v>
      </c>
      <c r="F68" s="159">
        <f t="shared" si="32"/>
        <v>0</v>
      </c>
      <c r="G68" s="159">
        <f t="shared" si="32"/>
        <v>19016430</v>
      </c>
      <c r="H68" s="159">
        <f t="shared" si="32"/>
        <v>0</v>
      </c>
      <c r="I68" s="160">
        <f t="shared" si="32"/>
        <v>0</v>
      </c>
      <c r="J68" s="315">
        <f t="shared" si="28"/>
        <v>19016430</v>
      </c>
      <c r="K68" s="383"/>
      <c r="L68" s="384"/>
      <c r="M68" s="361"/>
    </row>
    <row r="69" spans="1:14" ht="38.25" customHeight="1">
      <c r="A69" s="276"/>
      <c r="B69" s="277" t="s">
        <v>55</v>
      </c>
      <c r="C69" s="316">
        <f t="shared" ref="C69:I75" si="33">C68</f>
        <v>0</v>
      </c>
      <c r="D69" s="507">
        <f t="shared" si="33"/>
        <v>0</v>
      </c>
      <c r="E69" s="279">
        <f t="shared" si="33"/>
        <v>0</v>
      </c>
      <c r="F69" s="279">
        <f t="shared" si="33"/>
        <v>0</v>
      </c>
      <c r="G69" s="279">
        <f t="shared" si="33"/>
        <v>19016430</v>
      </c>
      <c r="H69" s="279">
        <f t="shared" si="33"/>
        <v>0</v>
      </c>
      <c r="I69" s="280">
        <f t="shared" si="33"/>
        <v>0</v>
      </c>
      <c r="J69" s="508">
        <f t="shared" si="28"/>
        <v>19016430</v>
      </c>
      <c r="K69" s="383"/>
      <c r="L69" s="384"/>
      <c r="M69" s="361"/>
    </row>
    <row r="70" spans="1:14" ht="38.25" customHeight="1">
      <c r="A70" s="157"/>
      <c r="B70" s="281" t="s">
        <v>56</v>
      </c>
      <c r="C70" s="161">
        <f t="shared" si="33"/>
        <v>0</v>
      </c>
      <c r="D70" s="159">
        <f t="shared" si="33"/>
        <v>0</v>
      </c>
      <c r="E70" s="159">
        <f t="shared" si="33"/>
        <v>0</v>
      </c>
      <c r="F70" s="159">
        <f t="shared" si="33"/>
        <v>0</v>
      </c>
      <c r="G70" s="159">
        <f t="shared" si="33"/>
        <v>19016430</v>
      </c>
      <c r="H70" s="159">
        <f t="shared" si="33"/>
        <v>0</v>
      </c>
      <c r="I70" s="282">
        <f t="shared" si="33"/>
        <v>0</v>
      </c>
      <c r="J70" s="315">
        <f t="shared" si="28"/>
        <v>19016430</v>
      </c>
      <c r="K70" s="385"/>
      <c r="L70" s="384"/>
      <c r="M70" s="361"/>
    </row>
    <row r="71" spans="1:14" s="269" customFormat="1" ht="38.25" customHeight="1">
      <c r="A71" s="157"/>
      <c r="B71" s="158" t="s">
        <v>57</v>
      </c>
      <c r="C71" s="161">
        <f t="shared" si="33"/>
        <v>0</v>
      </c>
      <c r="D71" s="159">
        <f t="shared" si="33"/>
        <v>0</v>
      </c>
      <c r="E71" s="159">
        <f t="shared" si="33"/>
        <v>0</v>
      </c>
      <c r="F71" s="159">
        <f t="shared" si="33"/>
        <v>0</v>
      </c>
      <c r="G71" s="159">
        <f t="shared" si="33"/>
        <v>19016430</v>
      </c>
      <c r="H71" s="159">
        <f t="shared" si="33"/>
        <v>0</v>
      </c>
      <c r="I71" s="282">
        <f t="shared" si="33"/>
        <v>0</v>
      </c>
      <c r="J71" s="315">
        <f t="shared" si="28"/>
        <v>19016430</v>
      </c>
      <c r="K71" s="385"/>
      <c r="L71" s="384"/>
      <c r="M71" s="386"/>
      <c r="N71" s="387"/>
    </row>
    <row r="72" spans="1:14" s="284" customFormat="1" ht="38.25" customHeight="1">
      <c r="A72" s="157"/>
      <c r="B72" s="281" t="s">
        <v>58</v>
      </c>
      <c r="C72" s="161">
        <f t="shared" si="33"/>
        <v>0</v>
      </c>
      <c r="D72" s="159">
        <f t="shared" si="33"/>
        <v>0</v>
      </c>
      <c r="E72" s="159">
        <f t="shared" si="33"/>
        <v>0</v>
      </c>
      <c r="F72" s="159">
        <f t="shared" si="33"/>
        <v>0</v>
      </c>
      <c r="G72" s="159">
        <f t="shared" si="33"/>
        <v>19016430</v>
      </c>
      <c r="H72" s="159">
        <f t="shared" si="33"/>
        <v>0</v>
      </c>
      <c r="I72" s="282">
        <f t="shared" si="33"/>
        <v>0</v>
      </c>
      <c r="J72" s="315">
        <f t="shared" si="28"/>
        <v>19016430</v>
      </c>
      <c r="K72" s="385"/>
      <c r="L72" s="384"/>
      <c r="M72" s="386"/>
      <c r="N72" s="387"/>
    </row>
    <row r="73" spans="1:14" s="284" customFormat="1" ht="38.25" customHeight="1">
      <c r="A73" s="276"/>
      <c r="B73" s="158" t="s">
        <v>59</v>
      </c>
      <c r="C73" s="161">
        <f t="shared" si="33"/>
        <v>0</v>
      </c>
      <c r="D73" s="159">
        <f t="shared" si="33"/>
        <v>0</v>
      </c>
      <c r="E73" s="159">
        <f t="shared" si="33"/>
        <v>0</v>
      </c>
      <c r="F73" s="159">
        <f t="shared" si="33"/>
        <v>0</v>
      </c>
      <c r="G73" s="159">
        <f t="shared" si="33"/>
        <v>19016430</v>
      </c>
      <c r="H73" s="159">
        <f t="shared" si="33"/>
        <v>0</v>
      </c>
      <c r="I73" s="282">
        <f t="shared" si="33"/>
        <v>0</v>
      </c>
      <c r="J73" s="315">
        <f t="shared" si="28"/>
        <v>19016430</v>
      </c>
      <c r="K73" s="385"/>
      <c r="L73" s="384"/>
      <c r="M73" s="386"/>
      <c r="N73" s="387"/>
    </row>
    <row r="74" spans="1:14" s="287" customFormat="1" ht="38.25" customHeight="1">
      <c r="A74" s="157"/>
      <c r="B74" s="317" t="s">
        <v>60</v>
      </c>
      <c r="C74" s="161">
        <f t="shared" si="33"/>
        <v>0</v>
      </c>
      <c r="D74" s="159">
        <f t="shared" si="33"/>
        <v>0</v>
      </c>
      <c r="E74" s="159">
        <f t="shared" si="33"/>
        <v>0</v>
      </c>
      <c r="F74" s="159">
        <f t="shared" si="33"/>
        <v>0</v>
      </c>
      <c r="G74" s="159">
        <f t="shared" si="33"/>
        <v>19016430</v>
      </c>
      <c r="H74" s="159">
        <f t="shared" si="33"/>
        <v>0</v>
      </c>
      <c r="I74" s="282">
        <f t="shared" si="33"/>
        <v>0</v>
      </c>
      <c r="J74" s="318">
        <f t="shared" si="28"/>
        <v>19016430</v>
      </c>
      <c r="K74" s="385"/>
      <c r="L74" s="384"/>
      <c r="M74" s="361"/>
      <c r="N74" s="356"/>
    </row>
    <row r="75" spans="1:14" s="287" customFormat="1" ht="38.25" customHeight="1">
      <c r="A75" s="162"/>
      <c r="B75" s="163" t="s">
        <v>61</v>
      </c>
      <c r="C75" s="164">
        <f t="shared" si="33"/>
        <v>0</v>
      </c>
      <c r="D75" s="165">
        <f t="shared" si="33"/>
        <v>0</v>
      </c>
      <c r="E75" s="165">
        <f t="shared" si="33"/>
        <v>0</v>
      </c>
      <c r="F75" s="165">
        <f t="shared" si="33"/>
        <v>0</v>
      </c>
      <c r="G75" s="165">
        <f t="shared" si="33"/>
        <v>19016430</v>
      </c>
      <c r="H75" s="165">
        <f t="shared" si="33"/>
        <v>0</v>
      </c>
      <c r="I75" s="288">
        <f t="shared" si="33"/>
        <v>0</v>
      </c>
      <c r="J75" s="319">
        <f t="shared" ref="J75" si="34">SUM(C75:I75)</f>
        <v>19016430</v>
      </c>
      <c r="K75" s="385"/>
      <c r="L75" s="384"/>
      <c r="M75" s="361"/>
      <c r="N75" s="356"/>
    </row>
    <row r="76" spans="1:14" s="287" customFormat="1" ht="38.25" customHeight="1" thickBot="1">
      <c r="A76" s="663" t="s">
        <v>105</v>
      </c>
      <c r="B76" s="664"/>
      <c r="C76" s="290">
        <f>SUM(C67:C75)</f>
        <v>0</v>
      </c>
      <c r="D76" s="291">
        <f t="shared" ref="D76:I76" si="35">SUM(D67:D75)</f>
        <v>0</v>
      </c>
      <c r="E76" s="291">
        <f t="shared" si="35"/>
        <v>0</v>
      </c>
      <c r="F76" s="291">
        <f t="shared" si="35"/>
        <v>0</v>
      </c>
      <c r="G76" s="291">
        <f t="shared" si="35"/>
        <v>228197163</v>
      </c>
      <c r="H76" s="291">
        <f t="shared" si="35"/>
        <v>0</v>
      </c>
      <c r="I76" s="292">
        <f t="shared" si="35"/>
        <v>0</v>
      </c>
      <c r="J76" s="320">
        <f>SUM(J67:J75)</f>
        <v>228197163</v>
      </c>
      <c r="K76" s="385"/>
      <c r="L76" s="384"/>
      <c r="M76" s="361"/>
      <c r="N76" s="356"/>
    </row>
    <row r="77" spans="1:14" s="287" customFormat="1" ht="33" customHeight="1">
      <c r="A77" s="294"/>
      <c r="B77" s="294"/>
      <c r="C77" s="295"/>
      <c r="D77" s="295"/>
      <c r="E77" s="295"/>
      <c r="F77" s="295"/>
      <c r="G77" s="295"/>
      <c r="H77" s="295"/>
      <c r="I77" s="295">
        <f>SUM(C76)</f>
        <v>0</v>
      </c>
      <c r="J77" s="295"/>
      <c r="K77" s="395"/>
      <c r="L77" s="396"/>
      <c r="M77" s="397"/>
      <c r="N77" s="356"/>
    </row>
    <row r="78" spans="1:14" s="287" customFormat="1" ht="27" customHeight="1">
      <c r="A78" s="294"/>
      <c r="B78" s="294"/>
      <c r="C78" s="295"/>
      <c r="D78" s="295"/>
      <c r="E78" s="295"/>
      <c r="F78" s="295"/>
      <c r="G78" s="295"/>
      <c r="H78" s="295"/>
      <c r="I78" s="295"/>
      <c r="J78" s="295"/>
      <c r="K78" s="395"/>
      <c r="L78" s="396"/>
      <c r="M78" s="397"/>
      <c r="N78" s="356"/>
    </row>
    <row r="79" spans="1:14" s="287" customFormat="1" ht="14.25" customHeight="1" thickBot="1">
      <c r="A79" s="321"/>
      <c r="B79" s="321" t="s">
        <v>91</v>
      </c>
      <c r="C79" s="322"/>
      <c r="D79" s="322"/>
      <c r="E79" s="322"/>
      <c r="F79" s="322"/>
      <c r="G79" s="322"/>
      <c r="H79" s="322"/>
      <c r="I79" s="322"/>
      <c r="J79" s="322"/>
      <c r="K79" s="388"/>
      <c r="L79" s="389"/>
      <c r="M79" s="397"/>
      <c r="N79" s="356"/>
    </row>
    <row r="80" spans="1:14" ht="18" customHeight="1">
      <c r="A80" s="677" t="s">
        <v>5</v>
      </c>
      <c r="B80" s="678"/>
      <c r="C80" s="323" t="s">
        <v>0</v>
      </c>
      <c r="D80" s="324" t="s">
        <v>73</v>
      </c>
      <c r="E80" s="324" t="s">
        <v>1</v>
      </c>
      <c r="F80" s="324" t="s">
        <v>2</v>
      </c>
      <c r="G80" s="324" t="s">
        <v>3</v>
      </c>
      <c r="H80" s="325" t="s">
        <v>4</v>
      </c>
      <c r="I80" s="326" t="s">
        <v>34</v>
      </c>
      <c r="J80" s="327" t="s">
        <v>41</v>
      </c>
      <c r="K80" s="359" t="s">
        <v>43</v>
      </c>
      <c r="L80" s="360" t="s">
        <v>74</v>
      </c>
      <c r="M80" s="397"/>
    </row>
    <row r="81" spans="1:14" s="287" customFormat="1" ht="33.75" customHeight="1">
      <c r="A81" s="679" t="s">
        <v>30</v>
      </c>
      <c r="B81" s="680"/>
      <c r="C81" s="328">
        <f t="shared" ref="C81:H81" si="36">C27+C59</f>
        <v>252937573</v>
      </c>
      <c r="D81" s="329">
        <f t="shared" si="36"/>
        <v>71739833</v>
      </c>
      <c r="E81" s="329">
        <f t="shared" si="36"/>
        <v>137667694</v>
      </c>
      <c r="F81" s="329">
        <f t="shared" si="36"/>
        <v>22913061</v>
      </c>
      <c r="G81" s="329">
        <f t="shared" si="36"/>
        <v>357441431</v>
      </c>
      <c r="H81" s="329">
        <f t="shared" si="36"/>
        <v>197496974</v>
      </c>
      <c r="I81" s="330">
        <f>I32+I59</f>
        <v>68085826</v>
      </c>
      <c r="J81" s="331">
        <f>J27+J32+J59</f>
        <v>1108282392</v>
      </c>
      <c r="K81" s="398">
        <f>K27+K59</f>
        <v>1019810000</v>
      </c>
      <c r="L81" s="399">
        <f>L33+L59</f>
        <v>20387392</v>
      </c>
      <c r="M81" s="397"/>
      <c r="N81" s="356"/>
    </row>
    <row r="82" spans="1:14" s="287" customFormat="1" ht="24.9" customHeight="1">
      <c r="A82" s="667" t="s">
        <v>92</v>
      </c>
      <c r="B82" s="668"/>
      <c r="C82" s="332">
        <f t="shared" ref="C82:H82" si="37">C34+C60</f>
        <v>250861000</v>
      </c>
      <c r="D82" s="332">
        <f t="shared" si="37"/>
        <v>72316000</v>
      </c>
      <c r="E82" s="332">
        <f t="shared" si="37"/>
        <v>138240000</v>
      </c>
      <c r="F82" s="332">
        <f t="shared" si="37"/>
        <v>23198000</v>
      </c>
      <c r="G82" s="332">
        <f t="shared" si="37"/>
        <v>424467000</v>
      </c>
      <c r="H82" s="332">
        <f t="shared" si="37"/>
        <v>195631000</v>
      </c>
      <c r="I82" s="333" t="s">
        <v>93</v>
      </c>
      <c r="J82" s="334">
        <f>SUM(C82:I82)</f>
        <v>1104713000</v>
      </c>
      <c r="K82" s="400" t="s">
        <v>94</v>
      </c>
      <c r="L82" s="401" t="s">
        <v>94</v>
      </c>
      <c r="M82" s="397"/>
      <c r="N82" s="356"/>
    </row>
    <row r="83" spans="1:14" s="339" customFormat="1" ht="23.25" customHeight="1" thickBot="1">
      <c r="A83" s="669" t="s">
        <v>95</v>
      </c>
      <c r="B83" s="670"/>
      <c r="C83" s="335">
        <f>C81-C82</f>
        <v>2076573</v>
      </c>
      <c r="D83" s="336">
        <f t="shared" ref="D83:J83" si="38">D81-D82</f>
        <v>-576167</v>
      </c>
      <c r="E83" s="336">
        <f t="shared" si="38"/>
        <v>-572306</v>
      </c>
      <c r="F83" s="336">
        <f t="shared" si="38"/>
        <v>-284939</v>
      </c>
      <c r="G83" s="336">
        <f t="shared" si="38"/>
        <v>-67025569</v>
      </c>
      <c r="H83" s="336">
        <f t="shared" si="38"/>
        <v>1865974</v>
      </c>
      <c r="I83" s="337">
        <f>I81</f>
        <v>68085826</v>
      </c>
      <c r="J83" s="338">
        <f t="shared" si="38"/>
        <v>3569392</v>
      </c>
      <c r="K83" s="402" t="s">
        <v>96</v>
      </c>
      <c r="L83" s="403" t="s">
        <v>97</v>
      </c>
      <c r="M83" s="404"/>
      <c r="N83" s="405"/>
    </row>
  </sheetData>
  <mergeCells count="32">
    <mergeCell ref="A83:B83"/>
    <mergeCell ref="A52:J52"/>
    <mergeCell ref="A60:B60"/>
    <mergeCell ref="A61:B61"/>
    <mergeCell ref="A76:B76"/>
    <mergeCell ref="A80:B80"/>
    <mergeCell ref="A81:B81"/>
    <mergeCell ref="A82:B82"/>
    <mergeCell ref="A54:B54"/>
    <mergeCell ref="A55:B55"/>
    <mergeCell ref="A56:B56"/>
    <mergeCell ref="A57:B57"/>
    <mergeCell ref="A58:B58"/>
    <mergeCell ref="A59:B59"/>
    <mergeCell ref="A50:B50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17:B17"/>
    <mergeCell ref="A1:J1"/>
    <mergeCell ref="A4:B4"/>
    <mergeCell ref="A5:B5"/>
    <mergeCell ref="A6:B6"/>
    <mergeCell ref="A9:B9"/>
  </mergeCells>
  <phoneticPr fontId="1"/>
  <pageMargins left="0.70866141732283472" right="0.31496062992125984" top="0.39370078740157483" bottom="0.35433070866141736" header="0.31496062992125984" footer="0.31496062992125984"/>
  <pageSetup paperSize="9" scale="50" orientation="portrait" r:id="rId1"/>
  <headerFooter>
    <oddFooter>&amp;C&amp;Z&amp;F&amp;A</oddFooter>
  </headerFooter>
  <rowBreaks count="1" manualBreakCount="1">
    <brk id="51" max="9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80"/>
  <sheetViews>
    <sheetView topLeftCell="A31" zoomScale="68" zoomScaleNormal="68" zoomScaleSheetLayoutView="90" zoomScalePageLayoutView="90" workbookViewId="0">
      <selection activeCell="C41" sqref="C41"/>
    </sheetView>
  </sheetViews>
  <sheetFormatPr defaultColWidth="9" defaultRowHeight="13.2"/>
  <cols>
    <col min="1" max="1" width="2.6640625" style="1" customWidth="1"/>
    <col min="2" max="2" width="18.6640625" style="1" customWidth="1"/>
    <col min="3" max="7" width="21.6640625" style="2" customWidth="1"/>
    <col min="8" max="9" width="21.6640625" style="1" customWidth="1"/>
    <col min="10" max="10" width="20.88671875" style="38" customWidth="1"/>
    <col min="11" max="16384" width="9" style="38"/>
  </cols>
  <sheetData>
    <row r="1" spans="1:9" ht="33.75" customHeight="1">
      <c r="A1" s="632" t="s">
        <v>108</v>
      </c>
      <c r="B1" s="632"/>
      <c r="C1" s="632"/>
      <c r="D1" s="632"/>
      <c r="E1" s="632"/>
      <c r="F1" s="632"/>
      <c r="G1" s="632"/>
      <c r="H1" s="632"/>
      <c r="I1" s="632"/>
    </row>
    <row r="2" spans="1:9" ht="33.75" customHeight="1" thickBot="1">
      <c r="B2" s="105" t="s">
        <v>48</v>
      </c>
      <c r="H2" s="123"/>
      <c r="I2" s="107" t="s">
        <v>49</v>
      </c>
    </row>
    <row r="3" spans="1:9" ht="30" customHeight="1">
      <c r="A3" s="633" t="s">
        <v>5</v>
      </c>
      <c r="B3" s="634"/>
      <c r="C3" s="21" t="s">
        <v>0</v>
      </c>
      <c r="D3" s="22" t="s">
        <v>1</v>
      </c>
      <c r="E3" s="23" t="s">
        <v>2</v>
      </c>
      <c r="F3" s="23" t="s">
        <v>3</v>
      </c>
      <c r="G3" s="24" t="s">
        <v>4</v>
      </c>
      <c r="H3" s="26" t="s">
        <v>34</v>
      </c>
      <c r="I3" s="52" t="s">
        <v>41</v>
      </c>
    </row>
    <row r="4" spans="1:9" ht="33" customHeight="1">
      <c r="A4" s="685" t="s">
        <v>6</v>
      </c>
      <c r="B4" s="686"/>
      <c r="C4" s="42">
        <v>0</v>
      </c>
      <c r="D4" s="42">
        <v>0</v>
      </c>
      <c r="E4" s="42">
        <v>0</v>
      </c>
      <c r="F4" s="42">
        <v>0</v>
      </c>
      <c r="G4" s="43">
        <v>0</v>
      </c>
      <c r="H4" s="43">
        <v>0</v>
      </c>
      <c r="I4" s="106">
        <f>SUM(C4:H4)</f>
        <v>0</v>
      </c>
    </row>
    <row r="5" spans="1:9" ht="33" customHeight="1">
      <c r="A5" s="687" t="s">
        <v>7</v>
      </c>
      <c r="B5" s="688"/>
      <c r="C5" s="420">
        <f>SUM(C6:C7)</f>
        <v>84452</v>
      </c>
      <c r="D5" s="421">
        <f t="shared" ref="D5:G5" si="0">SUM(D6:D7)</f>
        <v>0</v>
      </c>
      <c r="E5" s="421">
        <f t="shared" si="0"/>
        <v>3616263</v>
      </c>
      <c r="F5" s="421">
        <f t="shared" si="0"/>
        <v>560309</v>
      </c>
      <c r="G5" s="422">
        <f t="shared" si="0"/>
        <v>0</v>
      </c>
      <c r="H5" s="423">
        <v>0</v>
      </c>
      <c r="I5" s="424">
        <f>SUM(C5:H5)</f>
        <v>4261024</v>
      </c>
    </row>
    <row r="6" spans="1:9" ht="33" customHeight="1">
      <c r="A6" s="25"/>
      <c r="B6" s="3" t="s">
        <v>14</v>
      </c>
      <c r="C6" s="18">
        <v>0</v>
      </c>
      <c r="D6" s="19">
        <v>0</v>
      </c>
      <c r="E6" s="19">
        <v>0</v>
      </c>
      <c r="F6" s="19">
        <v>0</v>
      </c>
      <c r="G6" s="20">
        <v>0</v>
      </c>
      <c r="H6" s="43">
        <v>0</v>
      </c>
      <c r="I6" s="53">
        <f>SUM(C6:H6)</f>
        <v>0</v>
      </c>
    </row>
    <row r="7" spans="1:9" ht="33" customHeight="1">
      <c r="A7" s="25"/>
      <c r="B7" s="3" t="s">
        <v>15</v>
      </c>
      <c r="C7" s="18">
        <v>84452</v>
      </c>
      <c r="D7" s="19">
        <v>0</v>
      </c>
      <c r="E7" s="19">
        <v>3616263</v>
      </c>
      <c r="F7" s="19">
        <v>560309</v>
      </c>
      <c r="G7" s="20">
        <v>0</v>
      </c>
      <c r="H7" s="43">
        <v>0</v>
      </c>
      <c r="I7" s="53">
        <f>SUM(C7:H7)</f>
        <v>4261024</v>
      </c>
    </row>
    <row r="8" spans="1:9" ht="33" customHeight="1">
      <c r="A8" s="687" t="s">
        <v>8</v>
      </c>
      <c r="B8" s="688"/>
      <c r="C8" s="420">
        <f>SUM(C9:C15)</f>
        <v>904887</v>
      </c>
      <c r="D8" s="421">
        <f t="shared" ref="D8:G8" si="1">SUM(D9:D15)</f>
        <v>91013</v>
      </c>
      <c r="E8" s="421">
        <f t="shared" si="1"/>
        <v>66463735</v>
      </c>
      <c r="F8" s="421">
        <f>SUM(F9:F15)</f>
        <v>28526099</v>
      </c>
      <c r="G8" s="422">
        <f t="shared" si="1"/>
        <v>225494</v>
      </c>
      <c r="H8" s="423">
        <v>0</v>
      </c>
      <c r="I8" s="424">
        <f>SUM(C8:H8)</f>
        <v>96211228</v>
      </c>
    </row>
    <row r="9" spans="1:9" ht="33" customHeight="1">
      <c r="A9" s="25"/>
      <c r="B9" s="3" t="s">
        <v>16</v>
      </c>
      <c r="C9" s="18">
        <v>13186</v>
      </c>
      <c r="D9" s="19">
        <v>0</v>
      </c>
      <c r="E9" s="19">
        <v>147840</v>
      </c>
      <c r="F9" s="19">
        <v>9181</v>
      </c>
      <c r="G9" s="20">
        <v>0</v>
      </c>
      <c r="H9" s="43">
        <v>0</v>
      </c>
      <c r="I9" s="53">
        <f t="shared" ref="I9:I15" si="2">SUM(C9:H9)</f>
        <v>170207</v>
      </c>
    </row>
    <row r="10" spans="1:9" ht="33" customHeight="1">
      <c r="A10" s="25"/>
      <c r="B10" s="3" t="s">
        <v>17</v>
      </c>
      <c r="C10" s="18">
        <v>155458</v>
      </c>
      <c r="D10" s="19">
        <v>0</v>
      </c>
      <c r="E10" s="19">
        <v>5792349</v>
      </c>
      <c r="F10" s="19">
        <v>1385248</v>
      </c>
      <c r="G10" s="20">
        <v>0</v>
      </c>
      <c r="H10" s="43">
        <v>0</v>
      </c>
      <c r="I10" s="53">
        <f t="shared" si="2"/>
        <v>7333055</v>
      </c>
    </row>
    <row r="11" spans="1:9" ht="33" customHeight="1">
      <c r="A11" s="25"/>
      <c r="B11" s="3" t="s">
        <v>18</v>
      </c>
      <c r="C11" s="18">
        <v>1681</v>
      </c>
      <c r="D11" s="19">
        <v>0</v>
      </c>
      <c r="E11" s="19">
        <v>106559</v>
      </c>
      <c r="F11" s="19">
        <v>3377</v>
      </c>
      <c r="G11" s="20">
        <v>0</v>
      </c>
      <c r="H11" s="43">
        <v>0</v>
      </c>
      <c r="I11" s="53">
        <f t="shared" si="2"/>
        <v>111617</v>
      </c>
    </row>
    <row r="12" spans="1:9" ht="33" customHeight="1">
      <c r="A12" s="25"/>
      <c r="B12" s="3" t="s">
        <v>19</v>
      </c>
      <c r="C12" s="18">
        <v>154095</v>
      </c>
      <c r="D12" s="19">
        <v>0</v>
      </c>
      <c r="E12" s="19">
        <v>7166576</v>
      </c>
      <c r="F12" s="19">
        <v>1168920</v>
      </c>
      <c r="G12" s="20">
        <v>0</v>
      </c>
      <c r="H12" s="43">
        <v>0</v>
      </c>
      <c r="I12" s="53">
        <f t="shared" si="2"/>
        <v>8489591</v>
      </c>
    </row>
    <row r="13" spans="1:9" ht="33" customHeight="1">
      <c r="A13" s="25"/>
      <c r="B13" s="3" t="s">
        <v>20</v>
      </c>
      <c r="C13" s="18">
        <v>14624</v>
      </c>
      <c r="D13" s="19">
        <v>0</v>
      </c>
      <c r="E13" s="19">
        <v>1497124</v>
      </c>
      <c r="F13" s="19">
        <v>289824</v>
      </c>
      <c r="G13" s="20">
        <v>0</v>
      </c>
      <c r="H13" s="43">
        <v>0</v>
      </c>
      <c r="I13" s="53">
        <f t="shared" si="2"/>
        <v>1801572</v>
      </c>
    </row>
    <row r="14" spans="1:9" ht="33" customHeight="1">
      <c r="A14" s="25"/>
      <c r="B14" s="3" t="s">
        <v>21</v>
      </c>
      <c r="C14" s="18">
        <v>472461</v>
      </c>
      <c r="D14" s="19">
        <v>91013</v>
      </c>
      <c r="E14" s="19">
        <v>47103628</v>
      </c>
      <c r="F14" s="19">
        <v>22000726</v>
      </c>
      <c r="G14" s="20">
        <v>225494</v>
      </c>
      <c r="H14" s="43">
        <v>0</v>
      </c>
      <c r="I14" s="53">
        <f t="shared" si="2"/>
        <v>69893322</v>
      </c>
    </row>
    <row r="15" spans="1:9" ht="33" customHeight="1">
      <c r="A15" s="25"/>
      <c r="B15" s="3" t="s">
        <v>22</v>
      </c>
      <c r="C15" s="18">
        <v>93382</v>
      </c>
      <c r="D15" s="19">
        <v>0</v>
      </c>
      <c r="E15" s="19">
        <v>4649659</v>
      </c>
      <c r="F15" s="19">
        <v>3668823</v>
      </c>
      <c r="G15" s="20">
        <v>0</v>
      </c>
      <c r="H15" s="43">
        <v>0</v>
      </c>
      <c r="I15" s="53">
        <f t="shared" si="2"/>
        <v>8411864</v>
      </c>
    </row>
    <row r="16" spans="1:9" ht="33" customHeight="1">
      <c r="A16" s="687" t="s">
        <v>9</v>
      </c>
      <c r="B16" s="688"/>
      <c r="C16" s="420">
        <f>SUM(C17:C23)</f>
        <v>1170145</v>
      </c>
      <c r="D16" s="421">
        <f t="shared" ref="D16:G16" si="3">SUM(D17:D23)</f>
        <v>0</v>
      </c>
      <c r="E16" s="421">
        <f t="shared" si="3"/>
        <v>5162566</v>
      </c>
      <c r="F16" s="421">
        <f t="shared" si="3"/>
        <v>886404</v>
      </c>
      <c r="G16" s="422">
        <f t="shared" si="3"/>
        <v>0</v>
      </c>
      <c r="H16" s="423">
        <v>0</v>
      </c>
      <c r="I16" s="424">
        <f>SUM(C16:H16)</f>
        <v>7219115</v>
      </c>
    </row>
    <row r="17" spans="1:9" ht="33" customHeight="1">
      <c r="A17" s="25"/>
      <c r="B17" s="3" t="s">
        <v>23</v>
      </c>
      <c r="C17" s="18">
        <v>324715</v>
      </c>
      <c r="D17" s="19">
        <v>0</v>
      </c>
      <c r="E17" s="19">
        <v>1924010</v>
      </c>
      <c r="F17" s="19">
        <v>133034</v>
      </c>
      <c r="G17" s="20">
        <v>0</v>
      </c>
      <c r="H17" s="43">
        <v>0</v>
      </c>
      <c r="I17" s="53">
        <f t="shared" ref="I17:I23" si="4">SUM(C17:H17)</f>
        <v>2381759</v>
      </c>
    </row>
    <row r="18" spans="1:9" ht="33" customHeight="1">
      <c r="A18" s="25"/>
      <c r="B18" s="3" t="s">
        <v>24</v>
      </c>
      <c r="C18" s="18">
        <v>407236</v>
      </c>
      <c r="D18" s="19">
        <v>0</v>
      </c>
      <c r="E18" s="19">
        <v>1130821</v>
      </c>
      <c r="F18" s="19">
        <v>87353</v>
      </c>
      <c r="G18" s="20">
        <v>0</v>
      </c>
      <c r="H18" s="43">
        <v>0</v>
      </c>
      <c r="I18" s="53">
        <f t="shared" si="4"/>
        <v>1625410</v>
      </c>
    </row>
    <row r="19" spans="1:9" ht="33" customHeight="1">
      <c r="A19" s="25"/>
      <c r="B19" s="3" t="s">
        <v>25</v>
      </c>
      <c r="C19" s="18">
        <v>2697</v>
      </c>
      <c r="D19" s="19">
        <v>0</v>
      </c>
      <c r="E19" s="19">
        <v>18460</v>
      </c>
      <c r="F19" s="19">
        <v>1950</v>
      </c>
      <c r="G19" s="20">
        <v>0</v>
      </c>
      <c r="H19" s="43">
        <v>0</v>
      </c>
      <c r="I19" s="53">
        <f t="shared" si="4"/>
        <v>23107</v>
      </c>
    </row>
    <row r="20" spans="1:9" ht="33" customHeight="1">
      <c r="A20" s="25"/>
      <c r="B20" s="3" t="s">
        <v>26</v>
      </c>
      <c r="C20" s="18">
        <v>0</v>
      </c>
      <c r="D20" s="19">
        <v>0</v>
      </c>
      <c r="E20" s="19">
        <v>0</v>
      </c>
      <c r="F20" s="19">
        <v>0</v>
      </c>
      <c r="G20" s="20">
        <v>0</v>
      </c>
      <c r="H20" s="43">
        <v>0</v>
      </c>
      <c r="I20" s="53">
        <f t="shared" si="4"/>
        <v>0</v>
      </c>
    </row>
    <row r="21" spans="1:9" ht="33" customHeight="1">
      <c r="A21" s="25"/>
      <c r="B21" s="3" t="s">
        <v>27</v>
      </c>
      <c r="C21" s="18">
        <v>0</v>
      </c>
      <c r="D21" s="19">
        <v>0</v>
      </c>
      <c r="E21" s="19">
        <v>0</v>
      </c>
      <c r="F21" s="19">
        <v>0</v>
      </c>
      <c r="G21" s="20">
        <v>0</v>
      </c>
      <c r="H21" s="43">
        <v>0</v>
      </c>
      <c r="I21" s="53">
        <f t="shared" si="4"/>
        <v>0</v>
      </c>
    </row>
    <row r="22" spans="1:9" ht="33" customHeight="1">
      <c r="A22" s="25"/>
      <c r="B22" s="3" t="s">
        <v>28</v>
      </c>
      <c r="C22" s="18">
        <v>14102</v>
      </c>
      <c r="D22" s="19">
        <v>0</v>
      </c>
      <c r="E22" s="19">
        <v>104667</v>
      </c>
      <c r="F22" s="19">
        <v>7984</v>
      </c>
      <c r="G22" s="20">
        <v>0</v>
      </c>
      <c r="H22" s="43">
        <v>0</v>
      </c>
      <c r="I22" s="53">
        <f t="shared" si="4"/>
        <v>126753</v>
      </c>
    </row>
    <row r="23" spans="1:9" ht="33" customHeight="1">
      <c r="A23" s="25"/>
      <c r="B23" s="3" t="s">
        <v>29</v>
      </c>
      <c r="C23" s="18">
        <v>421395</v>
      </c>
      <c r="D23" s="19">
        <v>0</v>
      </c>
      <c r="E23" s="19">
        <v>1984608</v>
      </c>
      <c r="F23" s="19">
        <v>656083</v>
      </c>
      <c r="G23" s="20">
        <v>0</v>
      </c>
      <c r="H23" s="43">
        <v>0</v>
      </c>
      <c r="I23" s="53">
        <f t="shared" si="4"/>
        <v>3062086</v>
      </c>
    </row>
    <row r="24" spans="1:9" ht="33" customHeight="1">
      <c r="A24" s="687" t="s">
        <v>10</v>
      </c>
      <c r="B24" s="688"/>
      <c r="C24" s="30">
        <v>0</v>
      </c>
      <c r="D24" s="31">
        <v>0</v>
      </c>
      <c r="E24" s="31">
        <v>0</v>
      </c>
      <c r="F24" s="31">
        <v>0</v>
      </c>
      <c r="G24" s="32">
        <v>0</v>
      </c>
      <c r="H24" s="44">
        <v>0</v>
      </c>
      <c r="I24" s="54">
        <f>SUM(C24:H24)</f>
        <v>0</v>
      </c>
    </row>
    <row r="25" spans="1:9" ht="33" customHeight="1">
      <c r="A25" s="689" t="s">
        <v>11</v>
      </c>
      <c r="B25" s="690"/>
      <c r="C25" s="33">
        <v>0</v>
      </c>
      <c r="D25" s="34">
        <v>0</v>
      </c>
      <c r="E25" s="34">
        <v>0</v>
      </c>
      <c r="F25" s="34">
        <v>0</v>
      </c>
      <c r="G25" s="35">
        <v>0</v>
      </c>
      <c r="H25" s="45">
        <v>0</v>
      </c>
      <c r="I25" s="54">
        <f>SUM(C25:H25)</f>
        <v>0</v>
      </c>
    </row>
    <row r="26" spans="1:9" ht="33" customHeight="1">
      <c r="A26" s="691" t="s">
        <v>100</v>
      </c>
      <c r="B26" s="692"/>
      <c r="C26" s="36">
        <f>C5+C8+C16+C24+C25</f>
        <v>2159484</v>
      </c>
      <c r="D26" s="36">
        <f t="shared" ref="D26:F26" si="5">D5+D8+D16+D24+D25</f>
        <v>91013</v>
      </c>
      <c r="E26" s="36">
        <f t="shared" si="5"/>
        <v>75242564</v>
      </c>
      <c r="F26" s="36">
        <f t="shared" si="5"/>
        <v>29972812</v>
      </c>
      <c r="G26" s="37">
        <f t="shared" ref="G26" si="6">G5+G8+G16+G24+G25</f>
        <v>225494</v>
      </c>
      <c r="H26" s="37">
        <v>0</v>
      </c>
      <c r="I26" s="55">
        <f>SUM(C26:H26)</f>
        <v>107691367</v>
      </c>
    </row>
    <row r="27" spans="1:9" ht="33" customHeight="1">
      <c r="A27" s="693" t="s">
        <v>37</v>
      </c>
      <c r="B27" s="694"/>
      <c r="C27" s="46">
        <v>0</v>
      </c>
      <c r="D27" s="46">
        <v>0</v>
      </c>
      <c r="E27" s="46">
        <v>0</v>
      </c>
      <c r="F27" s="46">
        <v>0</v>
      </c>
      <c r="G27" s="47">
        <v>0</v>
      </c>
      <c r="H27" s="463">
        <v>50280909</v>
      </c>
      <c r="I27" s="56">
        <f>H27</f>
        <v>50280909</v>
      </c>
    </row>
    <row r="28" spans="1:9" ht="33" customHeight="1">
      <c r="A28" s="683" t="s">
        <v>31</v>
      </c>
      <c r="B28" s="684"/>
      <c r="C28" s="48">
        <v>0</v>
      </c>
      <c r="D28" s="48">
        <v>0</v>
      </c>
      <c r="E28" s="48">
        <v>0</v>
      </c>
      <c r="F28" s="48">
        <v>0</v>
      </c>
      <c r="G28" s="49">
        <v>0</v>
      </c>
      <c r="H28" s="464">
        <v>0</v>
      </c>
      <c r="I28" s="54">
        <f t="shared" ref="I28:I30" si="7">H28</f>
        <v>0</v>
      </c>
    </row>
    <row r="29" spans="1:9" ht="33" customHeight="1">
      <c r="A29" s="683" t="s">
        <v>32</v>
      </c>
      <c r="B29" s="684"/>
      <c r="C29" s="48">
        <v>0</v>
      </c>
      <c r="D29" s="48">
        <v>0</v>
      </c>
      <c r="E29" s="48">
        <v>0</v>
      </c>
      <c r="F29" s="48">
        <v>0</v>
      </c>
      <c r="G29" s="49">
        <v>0</v>
      </c>
      <c r="H29" s="464">
        <v>0</v>
      </c>
      <c r="I29" s="54">
        <f t="shared" si="7"/>
        <v>0</v>
      </c>
    </row>
    <row r="30" spans="1:9" ht="33" customHeight="1">
      <c r="A30" s="695" t="s">
        <v>33</v>
      </c>
      <c r="B30" s="696"/>
      <c r="C30" s="50">
        <v>0</v>
      </c>
      <c r="D30" s="50">
        <v>0</v>
      </c>
      <c r="E30" s="50">
        <v>0</v>
      </c>
      <c r="F30" s="50">
        <v>0</v>
      </c>
      <c r="G30" s="51">
        <v>0</v>
      </c>
      <c r="H30" s="465">
        <v>0</v>
      </c>
      <c r="I30" s="57">
        <f t="shared" si="7"/>
        <v>0</v>
      </c>
    </row>
    <row r="31" spans="1:9" ht="33" customHeight="1">
      <c r="A31" s="691" t="s">
        <v>98</v>
      </c>
      <c r="B31" s="692"/>
      <c r="C31" s="425">
        <f>SUM(C27:C30)</f>
        <v>0</v>
      </c>
      <c r="D31" s="425">
        <f t="shared" ref="D31:I31" si="8">SUM(D27:D30)</f>
        <v>0</v>
      </c>
      <c r="E31" s="425">
        <f t="shared" si="8"/>
        <v>0</v>
      </c>
      <c r="F31" s="425">
        <f t="shared" si="8"/>
        <v>0</v>
      </c>
      <c r="G31" s="425">
        <f t="shared" si="8"/>
        <v>0</v>
      </c>
      <c r="H31" s="426">
        <f>SUM(H27:H30)</f>
        <v>50280909</v>
      </c>
      <c r="I31" s="427">
        <f t="shared" si="8"/>
        <v>50280909</v>
      </c>
    </row>
    <row r="32" spans="1:9" ht="33" customHeight="1" thickBot="1">
      <c r="A32" s="697" t="s">
        <v>99</v>
      </c>
      <c r="B32" s="698"/>
      <c r="C32" s="428">
        <f>C26+C31</f>
        <v>2159484</v>
      </c>
      <c r="D32" s="428">
        <f t="shared" ref="D32:I32" si="9">D26+D31</f>
        <v>91013</v>
      </c>
      <c r="E32" s="428">
        <f t="shared" si="9"/>
        <v>75242564</v>
      </c>
      <c r="F32" s="428">
        <f t="shared" si="9"/>
        <v>29972812</v>
      </c>
      <c r="G32" s="428">
        <f t="shared" si="9"/>
        <v>225494</v>
      </c>
      <c r="H32" s="429">
        <f t="shared" si="9"/>
        <v>50280909</v>
      </c>
      <c r="I32" s="430">
        <f t="shared" si="9"/>
        <v>157972276</v>
      </c>
    </row>
    <row r="33" spans="1:9" ht="33" customHeight="1" thickBot="1">
      <c r="A33" s="734" t="s">
        <v>46</v>
      </c>
      <c r="B33" s="735"/>
      <c r="C33" s="345">
        <v>2095000</v>
      </c>
      <c r="D33" s="346">
        <v>85000</v>
      </c>
      <c r="E33" s="346">
        <v>75242000</v>
      </c>
      <c r="F33" s="346">
        <v>80306000</v>
      </c>
      <c r="G33" s="346">
        <v>290000</v>
      </c>
      <c r="H33" s="347" t="s">
        <v>64</v>
      </c>
      <c r="I33" s="348">
        <f>SUM(C33:G33)</f>
        <v>158018000</v>
      </c>
    </row>
    <row r="34" spans="1:9" ht="33" customHeight="1" thickBot="1">
      <c r="A34" s="734" t="s">
        <v>50</v>
      </c>
      <c r="B34" s="735"/>
      <c r="C34" s="40">
        <f>C32-C33</f>
        <v>64484</v>
      </c>
      <c r="D34" s="41">
        <f t="shared" ref="D34:G34" si="10">D32-D33</f>
        <v>6013</v>
      </c>
      <c r="E34" s="41">
        <f t="shared" si="10"/>
        <v>564</v>
      </c>
      <c r="F34" s="41">
        <f>F32+H31-F33</f>
        <v>-52279</v>
      </c>
      <c r="G34" s="41">
        <f t="shared" si="10"/>
        <v>-64506</v>
      </c>
      <c r="H34" s="466"/>
      <c r="I34" s="58">
        <f>C34+D34+E34+F34+G34+H34</f>
        <v>-45724</v>
      </c>
    </row>
    <row r="35" spans="1:9" ht="33" customHeight="1">
      <c r="A35" s="147"/>
      <c r="B35" s="147"/>
      <c r="C35" s="148"/>
      <c r="D35" s="148"/>
      <c r="E35" s="148"/>
      <c r="F35" s="148"/>
      <c r="G35" s="148"/>
      <c r="H35" s="149"/>
      <c r="I35" s="149"/>
    </row>
    <row r="36" spans="1:9" ht="30" customHeight="1" thickBot="1">
      <c r="A36" s="119"/>
      <c r="B36" s="150" t="s">
        <v>62</v>
      </c>
      <c r="C36" s="151"/>
      <c r="D36" s="151"/>
      <c r="E36" s="151"/>
      <c r="F36" s="151"/>
      <c r="G36" s="151"/>
      <c r="H36" s="152"/>
      <c r="I36" s="123" t="s">
        <v>69</v>
      </c>
    </row>
    <row r="37" spans="1:9" ht="33" hidden="1" customHeight="1">
      <c r="A37" s="124"/>
      <c r="B37" s="125" t="s">
        <v>51</v>
      </c>
      <c r="C37" s="133">
        <f>ROUNDDOWN(C$33/12,0)</f>
        <v>174583</v>
      </c>
      <c r="D37" s="134">
        <f>ROUNDDOWN(D$33/12,0)</f>
        <v>7083</v>
      </c>
      <c r="E37" s="135">
        <f>ROUNDDOWN(E$33/12,0)</f>
        <v>6270166</v>
      </c>
      <c r="F37" s="135">
        <f>ROUNDDOWN(F$33/12,0)</f>
        <v>6692166</v>
      </c>
      <c r="G37" s="135">
        <f>ROUNDDOWN(G$33/12,0)</f>
        <v>24166</v>
      </c>
      <c r="H37" s="126" t="s">
        <v>63</v>
      </c>
      <c r="I37" s="127">
        <f>SUM(C37:G37)</f>
        <v>13168164</v>
      </c>
    </row>
    <row r="38" spans="1:9" ht="33" hidden="1" customHeight="1">
      <c r="A38" s="128"/>
      <c r="B38" s="129" t="s">
        <v>52</v>
      </c>
      <c r="C38" s="136">
        <f t="shared" ref="C38:C39" si="11">ROUNDDOWN(C$33/12,0)</f>
        <v>174583</v>
      </c>
      <c r="D38" s="137">
        <f t="shared" ref="D38:G39" si="12">ROUNDDOWN(D$33/12,0)</f>
        <v>7083</v>
      </c>
      <c r="E38" s="137">
        <f t="shared" si="12"/>
        <v>6270166</v>
      </c>
      <c r="F38" s="137">
        <f t="shared" si="12"/>
        <v>6692166</v>
      </c>
      <c r="G38" s="137">
        <f t="shared" si="12"/>
        <v>24166</v>
      </c>
      <c r="H38" s="130" t="s">
        <v>63</v>
      </c>
      <c r="I38" s="131">
        <f t="shared" ref="I38:I39" si="13">SUM(C38:G38)</f>
        <v>13168164</v>
      </c>
    </row>
    <row r="39" spans="1:9" ht="33" hidden="1" customHeight="1">
      <c r="A39" s="143"/>
      <c r="B39" s="144" t="s">
        <v>53</v>
      </c>
      <c r="C39" s="136">
        <f t="shared" si="11"/>
        <v>174583</v>
      </c>
      <c r="D39" s="137">
        <f t="shared" si="12"/>
        <v>7083</v>
      </c>
      <c r="E39" s="137">
        <f t="shared" si="12"/>
        <v>6270166</v>
      </c>
      <c r="F39" s="137">
        <f t="shared" si="12"/>
        <v>6692166</v>
      </c>
      <c r="G39" s="137">
        <f t="shared" si="12"/>
        <v>24166</v>
      </c>
      <c r="H39" s="145" t="s">
        <v>63</v>
      </c>
      <c r="I39" s="146">
        <f t="shared" si="13"/>
        <v>13168164</v>
      </c>
    </row>
    <row r="40" spans="1:9" ht="33" customHeight="1">
      <c r="A40" s="485"/>
      <c r="B40" s="486" t="s">
        <v>67</v>
      </c>
      <c r="C40" s="487">
        <f>C32-C41*8</f>
        <v>719828</v>
      </c>
      <c r="D40" s="488">
        <f t="shared" ref="D40:H40" si="14">D32-D41*8</f>
        <v>30341</v>
      </c>
      <c r="E40" s="488">
        <f t="shared" si="14"/>
        <v>25080860</v>
      </c>
      <c r="F40" s="488">
        <f t="shared" si="14"/>
        <v>9990940</v>
      </c>
      <c r="G40" s="488">
        <f t="shared" si="14"/>
        <v>75166</v>
      </c>
      <c r="H40" s="489">
        <f t="shared" si="14"/>
        <v>16760309</v>
      </c>
      <c r="I40" s="490">
        <f>SUM(C40:H40)</f>
        <v>52657444</v>
      </c>
    </row>
    <row r="41" spans="1:9" ht="33" customHeight="1">
      <c r="A41" s="157"/>
      <c r="B41" s="158" t="s">
        <v>54</v>
      </c>
      <c r="C41" s="282">
        <f>ROUNDDOWN(C$32/12,0)</f>
        <v>179957</v>
      </c>
      <c r="D41" s="159">
        <f t="shared" ref="D41:H41" si="15">ROUNDDOWN(D$32/12,0)</f>
        <v>7584</v>
      </c>
      <c r="E41" s="159">
        <f t="shared" si="15"/>
        <v>6270213</v>
      </c>
      <c r="F41" s="159">
        <f t="shared" si="15"/>
        <v>2497734</v>
      </c>
      <c r="G41" s="159">
        <f t="shared" si="15"/>
        <v>18791</v>
      </c>
      <c r="H41" s="160">
        <f t="shared" si="15"/>
        <v>4190075</v>
      </c>
      <c r="I41" s="174">
        <f t="shared" ref="I41:I48" si="16">SUM(C41:H41)</f>
        <v>13164354</v>
      </c>
    </row>
    <row r="42" spans="1:9" ht="33" customHeight="1">
      <c r="A42" s="157"/>
      <c r="B42" s="277" t="s">
        <v>55</v>
      </c>
      <c r="C42" s="278">
        <f t="shared" ref="C42:C48" si="17">C41</f>
        <v>179957</v>
      </c>
      <c r="D42" s="279">
        <f t="shared" ref="D42:H48" si="18">D41</f>
        <v>7584</v>
      </c>
      <c r="E42" s="279">
        <f t="shared" si="18"/>
        <v>6270213</v>
      </c>
      <c r="F42" s="279">
        <f t="shared" si="18"/>
        <v>2497734</v>
      </c>
      <c r="G42" s="279">
        <f t="shared" si="18"/>
        <v>18791</v>
      </c>
      <c r="H42" s="491">
        <f t="shared" si="18"/>
        <v>4190075</v>
      </c>
      <c r="I42" s="492">
        <f t="shared" si="16"/>
        <v>13164354</v>
      </c>
    </row>
    <row r="43" spans="1:9" ht="33" customHeight="1">
      <c r="A43" s="157"/>
      <c r="B43" s="158" t="s">
        <v>56</v>
      </c>
      <c r="C43" s="161">
        <f t="shared" si="17"/>
        <v>179957</v>
      </c>
      <c r="D43" s="159">
        <f t="shared" si="18"/>
        <v>7584</v>
      </c>
      <c r="E43" s="159">
        <f t="shared" si="18"/>
        <v>6270213</v>
      </c>
      <c r="F43" s="159">
        <f t="shared" si="18"/>
        <v>2497734</v>
      </c>
      <c r="G43" s="159">
        <f t="shared" si="18"/>
        <v>18791</v>
      </c>
      <c r="H43" s="160">
        <f t="shared" si="18"/>
        <v>4190075</v>
      </c>
      <c r="I43" s="174">
        <f t="shared" si="16"/>
        <v>13164354</v>
      </c>
    </row>
    <row r="44" spans="1:9" ht="33" customHeight="1">
      <c r="A44" s="157"/>
      <c r="B44" s="158" t="s">
        <v>57</v>
      </c>
      <c r="C44" s="161">
        <f t="shared" si="17"/>
        <v>179957</v>
      </c>
      <c r="D44" s="159">
        <f t="shared" si="18"/>
        <v>7584</v>
      </c>
      <c r="E44" s="159">
        <f t="shared" si="18"/>
        <v>6270213</v>
      </c>
      <c r="F44" s="159">
        <f t="shared" si="18"/>
        <v>2497734</v>
      </c>
      <c r="G44" s="159">
        <f t="shared" si="18"/>
        <v>18791</v>
      </c>
      <c r="H44" s="160">
        <f t="shared" si="18"/>
        <v>4190075</v>
      </c>
      <c r="I44" s="174">
        <f t="shared" si="16"/>
        <v>13164354</v>
      </c>
    </row>
    <row r="45" spans="1:9" ht="33" customHeight="1">
      <c r="A45" s="157"/>
      <c r="B45" s="158" t="s">
        <v>58</v>
      </c>
      <c r="C45" s="161">
        <f t="shared" si="17"/>
        <v>179957</v>
      </c>
      <c r="D45" s="159">
        <f t="shared" si="18"/>
        <v>7584</v>
      </c>
      <c r="E45" s="159">
        <f t="shared" si="18"/>
        <v>6270213</v>
      </c>
      <c r="F45" s="159">
        <f>F44</f>
        <v>2497734</v>
      </c>
      <c r="G45" s="159">
        <f t="shared" si="18"/>
        <v>18791</v>
      </c>
      <c r="H45" s="160">
        <f t="shared" si="18"/>
        <v>4190075</v>
      </c>
      <c r="I45" s="174">
        <f t="shared" si="16"/>
        <v>13164354</v>
      </c>
    </row>
    <row r="46" spans="1:9" ht="33" customHeight="1">
      <c r="A46" s="157"/>
      <c r="B46" s="158" t="s">
        <v>59</v>
      </c>
      <c r="C46" s="161">
        <f t="shared" si="17"/>
        <v>179957</v>
      </c>
      <c r="D46" s="159">
        <f t="shared" si="18"/>
        <v>7584</v>
      </c>
      <c r="E46" s="159">
        <f t="shared" si="18"/>
        <v>6270213</v>
      </c>
      <c r="F46" s="159">
        <f t="shared" si="18"/>
        <v>2497734</v>
      </c>
      <c r="G46" s="159">
        <f t="shared" si="18"/>
        <v>18791</v>
      </c>
      <c r="H46" s="160">
        <f t="shared" si="18"/>
        <v>4190075</v>
      </c>
      <c r="I46" s="174">
        <f t="shared" si="16"/>
        <v>13164354</v>
      </c>
    </row>
    <row r="47" spans="1:9" ht="33" customHeight="1">
      <c r="A47" s="157"/>
      <c r="B47" s="158" t="s">
        <v>60</v>
      </c>
      <c r="C47" s="161">
        <f t="shared" si="17"/>
        <v>179957</v>
      </c>
      <c r="D47" s="159">
        <f t="shared" si="18"/>
        <v>7584</v>
      </c>
      <c r="E47" s="159">
        <f t="shared" si="18"/>
        <v>6270213</v>
      </c>
      <c r="F47" s="159">
        <f t="shared" si="18"/>
        <v>2497734</v>
      </c>
      <c r="G47" s="159">
        <f t="shared" si="18"/>
        <v>18791</v>
      </c>
      <c r="H47" s="160">
        <f t="shared" si="18"/>
        <v>4190075</v>
      </c>
      <c r="I47" s="174">
        <f t="shared" si="16"/>
        <v>13164354</v>
      </c>
    </row>
    <row r="48" spans="1:9" ht="33" customHeight="1">
      <c r="A48" s="162"/>
      <c r="B48" s="163" t="s">
        <v>61</v>
      </c>
      <c r="C48" s="164">
        <f t="shared" si="17"/>
        <v>179957</v>
      </c>
      <c r="D48" s="165">
        <f>D47</f>
        <v>7584</v>
      </c>
      <c r="E48" s="159">
        <f t="shared" si="18"/>
        <v>6270213</v>
      </c>
      <c r="F48" s="159">
        <f t="shared" si="18"/>
        <v>2497734</v>
      </c>
      <c r="G48" s="159">
        <f t="shared" si="18"/>
        <v>18791</v>
      </c>
      <c r="H48" s="160">
        <f t="shared" si="18"/>
        <v>4190075</v>
      </c>
      <c r="I48" s="180">
        <f t="shared" si="16"/>
        <v>13164354</v>
      </c>
    </row>
    <row r="49" spans="1:10" ht="33" customHeight="1" thickBot="1">
      <c r="A49" s="663" t="s">
        <v>101</v>
      </c>
      <c r="B49" s="664"/>
      <c r="C49" s="166">
        <f>SUM(C40:C48)</f>
        <v>2159484</v>
      </c>
      <c r="D49" s="167">
        <f t="shared" ref="D49:I49" si="19">SUM(D40:D48)</f>
        <v>91013</v>
      </c>
      <c r="E49" s="167">
        <f t="shared" si="19"/>
        <v>75242564</v>
      </c>
      <c r="F49" s="167">
        <f t="shared" si="19"/>
        <v>29972812</v>
      </c>
      <c r="G49" s="167">
        <f t="shared" si="19"/>
        <v>225494</v>
      </c>
      <c r="H49" s="168">
        <f t="shared" si="19"/>
        <v>50280909</v>
      </c>
      <c r="I49" s="196">
        <f t="shared" si="19"/>
        <v>157972276</v>
      </c>
      <c r="J49" s="109"/>
    </row>
    <row r="50" spans="1:10" ht="9.75" customHeight="1">
      <c r="A50" s="116"/>
      <c r="B50" s="117"/>
      <c r="C50" s="71"/>
      <c r="D50" s="71"/>
      <c r="E50" s="71"/>
      <c r="F50" s="71"/>
      <c r="G50" s="71"/>
      <c r="H50" s="71"/>
      <c r="I50" s="118"/>
    </row>
    <row r="51" spans="1:10" ht="39.75" hidden="1" customHeight="1">
      <c r="A51" s="80"/>
      <c r="B51" s="81" t="s">
        <v>12</v>
      </c>
      <c r="C51" s="705"/>
      <c r="D51" s="705"/>
      <c r="E51" s="705"/>
      <c r="F51" s="705"/>
      <c r="G51" s="705"/>
      <c r="H51" s="705"/>
      <c r="I51" s="82">
        <f t="shared" ref="I51:I58" si="20">SUM(C51:H51)</f>
        <v>0</v>
      </c>
    </row>
    <row r="52" spans="1:10" ht="39.75" hidden="1" customHeight="1">
      <c r="A52" s="681"/>
      <c r="B52" s="682"/>
      <c r="C52" s="83">
        <v>0</v>
      </c>
      <c r="D52" s="84">
        <v>0</v>
      </c>
      <c r="E52" s="84">
        <v>0</v>
      </c>
      <c r="F52" s="84">
        <v>0</v>
      </c>
      <c r="G52" s="85">
        <v>0</v>
      </c>
      <c r="H52" s="85">
        <v>0</v>
      </c>
      <c r="I52" s="86">
        <f t="shared" si="20"/>
        <v>0</v>
      </c>
    </row>
    <row r="53" spans="1:10" ht="39.75" hidden="1" customHeight="1">
      <c r="A53" s="651"/>
      <c r="B53" s="652"/>
      <c r="C53" s="87">
        <v>0</v>
      </c>
      <c r="D53" s="88">
        <v>0</v>
      </c>
      <c r="E53" s="88">
        <v>0</v>
      </c>
      <c r="F53" s="88">
        <v>0</v>
      </c>
      <c r="G53" s="89">
        <v>0</v>
      </c>
      <c r="H53" s="89">
        <v>0</v>
      </c>
      <c r="I53" s="90">
        <f t="shared" si="20"/>
        <v>0</v>
      </c>
    </row>
    <row r="54" spans="1:10" ht="39.75" hidden="1" customHeight="1">
      <c r="A54" s="651"/>
      <c r="B54" s="652"/>
      <c r="C54" s="87">
        <v>0</v>
      </c>
      <c r="D54" s="88">
        <v>0</v>
      </c>
      <c r="E54" s="88">
        <v>0</v>
      </c>
      <c r="F54" s="88">
        <v>0</v>
      </c>
      <c r="G54" s="89">
        <v>0</v>
      </c>
      <c r="H54" s="89">
        <v>0</v>
      </c>
      <c r="I54" s="90">
        <f t="shared" si="20"/>
        <v>0</v>
      </c>
    </row>
    <row r="55" spans="1:10" ht="39.75" hidden="1" customHeight="1">
      <c r="A55" s="706"/>
      <c r="B55" s="707"/>
      <c r="C55" s="91">
        <v>0</v>
      </c>
      <c r="D55" s="92">
        <v>0</v>
      </c>
      <c r="E55" s="92">
        <v>0</v>
      </c>
      <c r="F55" s="92">
        <v>0</v>
      </c>
      <c r="G55" s="93">
        <v>0</v>
      </c>
      <c r="H55" s="93">
        <v>0</v>
      </c>
      <c r="I55" s="94">
        <f t="shared" si="20"/>
        <v>0</v>
      </c>
    </row>
    <row r="56" spans="1:10" ht="39.75" hidden="1" customHeight="1" thickBot="1">
      <c r="A56" s="708"/>
      <c r="B56" s="709"/>
      <c r="C56" s="95">
        <f>SUM(C52:C55)</f>
        <v>0</v>
      </c>
      <c r="D56" s="96">
        <f t="shared" ref="D56:H56" si="21">SUM(D52:D55)</f>
        <v>0</v>
      </c>
      <c r="E56" s="96">
        <f t="shared" si="21"/>
        <v>0</v>
      </c>
      <c r="F56" s="96">
        <f t="shared" si="21"/>
        <v>0</v>
      </c>
      <c r="G56" s="97">
        <f t="shared" si="21"/>
        <v>0</v>
      </c>
      <c r="H56" s="97">
        <f t="shared" si="21"/>
        <v>0</v>
      </c>
      <c r="I56" s="98">
        <f t="shared" si="20"/>
        <v>0</v>
      </c>
    </row>
    <row r="57" spans="1:10" ht="39.75" hidden="1" customHeight="1">
      <c r="A57" s="699" t="s">
        <v>35</v>
      </c>
      <c r="B57" s="700"/>
      <c r="C57" s="99">
        <f>ROUNDDOWN(C51/2,0)</f>
        <v>0</v>
      </c>
      <c r="D57" s="99">
        <f t="shared" ref="D57:G57" si="22">ROUNDDOWN(D51/2,0)</f>
        <v>0</v>
      </c>
      <c r="E57" s="99">
        <f t="shared" si="22"/>
        <v>0</v>
      </c>
      <c r="F57" s="99">
        <f>ROUNDDOWN(F56/2,0)</f>
        <v>0</v>
      </c>
      <c r="G57" s="99">
        <f t="shared" si="22"/>
        <v>0</v>
      </c>
      <c r="H57" s="100">
        <f>ROUNDDOWN(H56/2,0)</f>
        <v>0</v>
      </c>
      <c r="I57" s="101">
        <f t="shared" si="20"/>
        <v>0</v>
      </c>
    </row>
    <row r="58" spans="1:10" ht="39.75" hidden="1" customHeight="1">
      <c r="A58" s="701" t="s">
        <v>36</v>
      </c>
      <c r="B58" s="702"/>
      <c r="C58" s="102">
        <f>C51-C57</f>
        <v>0</v>
      </c>
      <c r="D58" s="102">
        <f t="shared" ref="D58:E58" si="23">D51-D57</f>
        <v>0</v>
      </c>
      <c r="E58" s="102">
        <f t="shared" si="23"/>
        <v>0</v>
      </c>
      <c r="F58" s="102">
        <f>F56-F57</f>
        <v>0</v>
      </c>
      <c r="G58" s="102">
        <f t="shared" ref="G58" si="24">G51-G57</f>
        <v>0</v>
      </c>
      <c r="H58" s="103">
        <f>H56-H57</f>
        <v>0</v>
      </c>
      <c r="I58" s="104">
        <f t="shared" si="20"/>
        <v>0</v>
      </c>
    </row>
    <row r="59" spans="1:10" ht="39.75" hidden="1" customHeight="1" thickBot="1">
      <c r="A59" s="703" t="s">
        <v>47</v>
      </c>
      <c r="B59" s="704"/>
      <c r="C59" s="110"/>
      <c r="D59" s="110"/>
      <c r="E59" s="110"/>
      <c r="F59" s="110"/>
      <c r="G59" s="110"/>
      <c r="H59" s="111"/>
      <c r="I59" s="112"/>
    </row>
    <row r="60" spans="1:10" ht="7.5" customHeight="1">
      <c r="A60" s="113"/>
      <c r="B60" s="113"/>
      <c r="C60" s="114"/>
      <c r="D60" s="114"/>
      <c r="E60" s="114"/>
      <c r="F60" s="114"/>
      <c r="G60" s="114"/>
      <c r="H60" s="113"/>
      <c r="I60" s="113"/>
    </row>
    <row r="61" spans="1:10" ht="33.75" customHeight="1">
      <c r="A61" s="113"/>
      <c r="B61" s="115" t="s">
        <v>65</v>
      </c>
      <c r="C61" s="114"/>
      <c r="D61" s="114"/>
      <c r="E61" s="114"/>
      <c r="F61" s="114"/>
      <c r="G61" s="114"/>
      <c r="H61" s="113"/>
      <c r="I61" s="113"/>
    </row>
    <row r="62" spans="1:10" ht="33.75" customHeight="1"/>
    <row r="63" spans="1:10" ht="33.75" customHeight="1"/>
    <row r="64" spans="1:10" ht="33.75" customHeight="1"/>
    <row r="65" ht="33.75" customHeight="1"/>
    <row r="66" ht="33.75" customHeight="1"/>
    <row r="67" ht="33.75" customHeight="1"/>
    <row r="68" ht="33.75" customHeight="1"/>
    <row r="69" ht="33.75" customHeight="1"/>
    <row r="70" ht="33.75" customHeight="1"/>
    <row r="71" ht="33.75" customHeight="1"/>
    <row r="72" ht="33.75" customHeight="1"/>
    <row r="73" ht="33.75" customHeight="1"/>
    <row r="74" ht="33.75" customHeight="1"/>
    <row r="75" ht="33.75" customHeight="1"/>
    <row r="76" ht="33.75" customHeight="1"/>
    <row r="77" ht="33.75" customHeight="1"/>
    <row r="78" ht="33.75" customHeight="1"/>
    <row r="79" ht="33.75" customHeight="1"/>
    <row r="80" ht="33.75" customHeight="1"/>
  </sheetData>
  <mergeCells count="27">
    <mergeCell ref="A32:B32"/>
    <mergeCell ref="A33:B33"/>
    <mergeCell ref="A34:B34"/>
    <mergeCell ref="A59:B59"/>
    <mergeCell ref="C51:H51"/>
    <mergeCell ref="A52:B52"/>
    <mergeCell ref="A53:B53"/>
    <mergeCell ref="A54:B54"/>
    <mergeCell ref="A55:B55"/>
    <mergeCell ref="A56:B56"/>
    <mergeCell ref="A57:B57"/>
    <mergeCell ref="A58:B58"/>
    <mergeCell ref="A49:B49"/>
    <mergeCell ref="A1:I1"/>
    <mergeCell ref="A31:B31"/>
    <mergeCell ref="A8:B8"/>
    <mergeCell ref="A3:B3"/>
    <mergeCell ref="A4:B4"/>
    <mergeCell ref="A5:B5"/>
    <mergeCell ref="A16:B16"/>
    <mergeCell ref="A24:B24"/>
    <mergeCell ref="A25:B25"/>
    <mergeCell ref="A26:B26"/>
    <mergeCell ref="A27:B27"/>
    <mergeCell ref="A28:B28"/>
    <mergeCell ref="A29:B29"/>
    <mergeCell ref="A30:B30"/>
  </mergeCells>
  <phoneticPr fontId="1"/>
  <pageMargins left="0.70866141732283472" right="0.51181102362204722" top="0.31496062992125984" bottom="0.15748031496062992" header="0.23622047244094491" footer="0.19685039370078741"/>
  <pageSetup paperSize="9" scale="53" orientation="portrait" r:id="rId1"/>
  <headerFooter>
    <oddFooter>&amp;P ページ&amp;R&amp;Z&amp;F</oddFooter>
  </headerFooter>
  <rowBreaks count="1" manualBreakCount="1">
    <brk id="61" max="12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77"/>
  <sheetViews>
    <sheetView zoomScale="80" zoomScaleNormal="80" zoomScaleSheetLayoutView="84" workbookViewId="0">
      <pane xSplit="2" ySplit="3" topLeftCell="C49" activePane="bottomRight" state="frozen"/>
      <selection activeCell="F47" sqref="F47"/>
      <selection pane="topRight" activeCell="F47" sqref="F47"/>
      <selection pane="bottomLeft" activeCell="F47" sqref="F47"/>
      <selection pane="bottomRight" activeCell="F57" sqref="F57"/>
    </sheetView>
  </sheetViews>
  <sheetFormatPr defaultColWidth="9" defaultRowHeight="13.2"/>
  <cols>
    <col min="1" max="1" width="2.6640625" style="1" customWidth="1"/>
    <col min="2" max="2" width="18.6640625" style="1" customWidth="1"/>
    <col min="3" max="7" width="21.6640625" style="2" customWidth="1"/>
    <col min="8" max="9" width="21.6640625" style="1" customWidth="1"/>
    <col min="10" max="10" width="12.44140625" style="1" bestFit="1" customWidth="1"/>
    <col min="11" max="16384" width="9" style="1"/>
  </cols>
  <sheetData>
    <row r="1" spans="1:9" ht="33.75" customHeight="1">
      <c r="A1" s="632" t="s">
        <v>109</v>
      </c>
      <c r="B1" s="632"/>
      <c r="C1" s="632"/>
      <c r="D1" s="632"/>
      <c r="E1" s="632"/>
      <c r="F1" s="632"/>
      <c r="G1" s="632"/>
      <c r="H1" s="632"/>
      <c r="I1" s="632"/>
    </row>
    <row r="2" spans="1:9" ht="30" customHeight="1" thickBot="1">
      <c r="B2" s="105" t="s">
        <v>44</v>
      </c>
      <c r="I2" s="107" t="s">
        <v>49</v>
      </c>
    </row>
    <row r="3" spans="1:9" s="65" customFormat="1" ht="30" customHeight="1">
      <c r="A3" s="712" t="s">
        <v>5</v>
      </c>
      <c r="B3" s="713"/>
      <c r="C3" s="61" t="s">
        <v>0</v>
      </c>
      <c r="D3" s="62" t="s">
        <v>40</v>
      </c>
      <c r="E3" s="62" t="s">
        <v>2</v>
      </c>
      <c r="F3" s="62" t="s">
        <v>3</v>
      </c>
      <c r="G3" s="63" t="s">
        <v>42</v>
      </c>
      <c r="H3" s="64" t="s">
        <v>34</v>
      </c>
      <c r="I3" s="52" t="s">
        <v>39</v>
      </c>
    </row>
    <row r="4" spans="1:9" s="65" customFormat="1" ht="33" customHeight="1">
      <c r="A4" s="687" t="s">
        <v>6</v>
      </c>
      <c r="B4" s="688"/>
      <c r="C4" s="431">
        <v>0</v>
      </c>
      <c r="D4" s="432">
        <v>0</v>
      </c>
      <c r="E4" s="432">
        <v>0</v>
      </c>
      <c r="F4" s="432">
        <v>0</v>
      </c>
      <c r="G4" s="433">
        <v>0</v>
      </c>
      <c r="H4" s="433">
        <v>0</v>
      </c>
      <c r="I4" s="434">
        <f t="shared" ref="I4:I33" si="0">SUM(C4:H4)</f>
        <v>0</v>
      </c>
    </row>
    <row r="5" spans="1:9" s="65" customFormat="1" ht="33" customHeight="1">
      <c r="A5" s="687" t="s">
        <v>7</v>
      </c>
      <c r="B5" s="688"/>
      <c r="C5" s="435">
        <f>SUM(C6:C7)</f>
        <v>3977</v>
      </c>
      <c r="D5" s="436">
        <f t="shared" ref="D5" si="1">SUM(D6:D7)</f>
        <v>0</v>
      </c>
      <c r="E5" s="436">
        <f t="shared" ref="E5:F5" si="2">SUM(E6:E7)</f>
        <v>1634621</v>
      </c>
      <c r="F5" s="436">
        <f t="shared" si="2"/>
        <v>736374</v>
      </c>
      <c r="G5" s="437">
        <v>0</v>
      </c>
      <c r="H5" s="433">
        <v>0</v>
      </c>
      <c r="I5" s="434">
        <f t="shared" si="0"/>
        <v>2374972</v>
      </c>
    </row>
    <row r="6" spans="1:9" ht="33" customHeight="1">
      <c r="A6" s="25"/>
      <c r="B6" s="3" t="s">
        <v>14</v>
      </c>
      <c r="C6" s="5">
        <v>0</v>
      </c>
      <c r="D6" s="60">
        <v>0</v>
      </c>
      <c r="E6" s="6">
        <v>0</v>
      </c>
      <c r="F6" s="6">
        <v>0</v>
      </c>
      <c r="G6" s="7">
        <v>0</v>
      </c>
      <c r="H6" s="59">
        <v>0</v>
      </c>
      <c r="I6" s="27">
        <f t="shared" si="0"/>
        <v>0</v>
      </c>
    </row>
    <row r="7" spans="1:9" ht="33" customHeight="1">
      <c r="A7" s="66"/>
      <c r="B7" s="67" t="s">
        <v>15</v>
      </c>
      <c r="C7" s="5">
        <v>3977</v>
      </c>
      <c r="D7" s="6">
        <v>0</v>
      </c>
      <c r="E7" s="6">
        <v>1634621</v>
      </c>
      <c r="F7" s="6">
        <v>736374</v>
      </c>
      <c r="G7" s="7">
        <v>0</v>
      </c>
      <c r="H7" s="59">
        <v>0</v>
      </c>
      <c r="I7" s="27">
        <f t="shared" si="0"/>
        <v>2374972</v>
      </c>
    </row>
    <row r="8" spans="1:9" ht="33" customHeight="1">
      <c r="A8" s="687" t="s">
        <v>8</v>
      </c>
      <c r="B8" s="688"/>
      <c r="C8" s="435">
        <f>SUM(C9:C15)</f>
        <v>128319</v>
      </c>
      <c r="D8" s="436">
        <f t="shared" ref="D8:F8" si="3">SUM(D9:D15)</f>
        <v>41603</v>
      </c>
      <c r="E8" s="436">
        <f t="shared" si="3"/>
        <v>16744885</v>
      </c>
      <c r="F8" s="436">
        <f t="shared" si="3"/>
        <v>10750299</v>
      </c>
      <c r="G8" s="437">
        <v>0</v>
      </c>
      <c r="H8" s="433">
        <v>0</v>
      </c>
      <c r="I8" s="434">
        <f t="shared" si="0"/>
        <v>27665106</v>
      </c>
    </row>
    <row r="9" spans="1:9" ht="33" customHeight="1">
      <c r="A9" s="25"/>
      <c r="B9" s="3" t="s">
        <v>16</v>
      </c>
      <c r="C9" s="5">
        <v>507</v>
      </c>
      <c r="D9" s="6">
        <v>0</v>
      </c>
      <c r="E9" s="6">
        <v>351839</v>
      </c>
      <c r="F9" s="6">
        <v>446712</v>
      </c>
      <c r="G9" s="7">
        <v>0</v>
      </c>
      <c r="H9" s="59">
        <v>0</v>
      </c>
      <c r="I9" s="27">
        <f t="shared" si="0"/>
        <v>799058</v>
      </c>
    </row>
    <row r="10" spans="1:9" ht="33" customHeight="1">
      <c r="A10" s="25"/>
      <c r="B10" s="3" t="s">
        <v>17</v>
      </c>
      <c r="C10" s="5">
        <v>15513</v>
      </c>
      <c r="D10" s="6">
        <v>0</v>
      </c>
      <c r="E10" s="6">
        <v>3228376</v>
      </c>
      <c r="F10" s="6">
        <v>1922606</v>
      </c>
      <c r="G10" s="7">
        <v>0</v>
      </c>
      <c r="H10" s="59">
        <v>0</v>
      </c>
      <c r="I10" s="27">
        <f t="shared" si="0"/>
        <v>5166495</v>
      </c>
    </row>
    <row r="11" spans="1:9" ht="33" customHeight="1">
      <c r="A11" s="25"/>
      <c r="B11" s="3" t="s">
        <v>18</v>
      </c>
      <c r="C11" s="5">
        <v>1794</v>
      </c>
      <c r="D11" s="6">
        <v>0</v>
      </c>
      <c r="E11" s="6">
        <v>342175</v>
      </c>
      <c r="F11" s="6">
        <v>299217</v>
      </c>
      <c r="G11" s="7">
        <v>0</v>
      </c>
      <c r="H11" s="59">
        <v>0</v>
      </c>
      <c r="I11" s="27">
        <f t="shared" si="0"/>
        <v>643186</v>
      </c>
    </row>
    <row r="12" spans="1:9" ht="33" customHeight="1">
      <c r="A12" s="25"/>
      <c r="B12" s="3" t="s">
        <v>19</v>
      </c>
      <c r="C12" s="5">
        <v>15699</v>
      </c>
      <c r="D12" s="6">
        <v>0</v>
      </c>
      <c r="E12" s="6">
        <v>3053784</v>
      </c>
      <c r="F12" s="6">
        <v>1280683</v>
      </c>
      <c r="G12" s="7">
        <v>0</v>
      </c>
      <c r="H12" s="59">
        <v>0</v>
      </c>
      <c r="I12" s="27">
        <f t="shared" si="0"/>
        <v>4350166</v>
      </c>
    </row>
    <row r="13" spans="1:9" ht="33" customHeight="1">
      <c r="A13" s="25"/>
      <c r="B13" s="3" t="s">
        <v>20</v>
      </c>
      <c r="C13" s="5">
        <v>3104</v>
      </c>
      <c r="D13" s="6">
        <v>0</v>
      </c>
      <c r="E13" s="6">
        <v>905923</v>
      </c>
      <c r="F13" s="6">
        <v>332087</v>
      </c>
      <c r="G13" s="7">
        <v>0</v>
      </c>
      <c r="H13" s="59">
        <v>0</v>
      </c>
      <c r="I13" s="27">
        <f t="shared" si="0"/>
        <v>1241114</v>
      </c>
    </row>
    <row r="14" spans="1:9" ht="33" customHeight="1">
      <c r="A14" s="25"/>
      <c r="B14" s="3" t="s">
        <v>21</v>
      </c>
      <c r="C14" s="5">
        <v>73475</v>
      </c>
      <c r="D14" s="6">
        <v>41603</v>
      </c>
      <c r="E14" s="6">
        <v>5069438</v>
      </c>
      <c r="F14" s="6">
        <v>4127014</v>
      </c>
      <c r="G14" s="7">
        <v>0</v>
      </c>
      <c r="H14" s="59">
        <v>0</v>
      </c>
      <c r="I14" s="27">
        <f t="shared" si="0"/>
        <v>9311530</v>
      </c>
    </row>
    <row r="15" spans="1:9" ht="33" customHeight="1">
      <c r="A15" s="25"/>
      <c r="B15" s="3" t="s">
        <v>22</v>
      </c>
      <c r="C15" s="5">
        <v>18227</v>
      </c>
      <c r="D15" s="6">
        <v>0</v>
      </c>
      <c r="E15" s="6">
        <v>3793350</v>
      </c>
      <c r="F15" s="6">
        <v>2341980</v>
      </c>
      <c r="G15" s="7">
        <v>0</v>
      </c>
      <c r="H15" s="59">
        <v>0</v>
      </c>
      <c r="I15" s="27">
        <f t="shared" si="0"/>
        <v>6153557</v>
      </c>
    </row>
    <row r="16" spans="1:9" ht="33" customHeight="1">
      <c r="A16" s="710" t="s">
        <v>9</v>
      </c>
      <c r="B16" s="711"/>
      <c r="C16" s="438">
        <f>SUM(C17:C23)</f>
        <v>160757</v>
      </c>
      <c r="D16" s="439">
        <f>SUM(D17:D23)</f>
        <v>0</v>
      </c>
      <c r="E16" s="439">
        <f t="shared" ref="E16:F16" si="4">SUM(E17:E23)</f>
        <v>5324093</v>
      </c>
      <c r="F16" s="439">
        <f t="shared" si="4"/>
        <v>4945790</v>
      </c>
      <c r="G16" s="440">
        <v>0</v>
      </c>
      <c r="H16" s="441">
        <v>0</v>
      </c>
      <c r="I16" s="442">
        <f t="shared" si="0"/>
        <v>10430640</v>
      </c>
    </row>
    <row r="17" spans="1:9" ht="33" customHeight="1">
      <c r="A17" s="25"/>
      <c r="B17" s="3" t="s">
        <v>23</v>
      </c>
      <c r="C17" s="5">
        <v>4007</v>
      </c>
      <c r="D17" s="6">
        <v>0</v>
      </c>
      <c r="E17" s="6">
        <v>638223</v>
      </c>
      <c r="F17" s="6">
        <v>928821</v>
      </c>
      <c r="G17" s="7">
        <v>0</v>
      </c>
      <c r="H17" s="59">
        <v>0</v>
      </c>
      <c r="I17" s="27">
        <f t="shared" si="0"/>
        <v>1571051</v>
      </c>
    </row>
    <row r="18" spans="1:9" ht="33" customHeight="1">
      <c r="A18" s="25"/>
      <c r="B18" s="3" t="s">
        <v>24</v>
      </c>
      <c r="C18" s="5">
        <v>5541</v>
      </c>
      <c r="D18" s="6">
        <v>0</v>
      </c>
      <c r="E18" s="6">
        <v>129038</v>
      </c>
      <c r="F18" s="6">
        <v>287754</v>
      </c>
      <c r="G18" s="7">
        <v>0</v>
      </c>
      <c r="H18" s="59">
        <v>0</v>
      </c>
      <c r="I18" s="27">
        <f t="shared" si="0"/>
        <v>422333</v>
      </c>
    </row>
    <row r="19" spans="1:9" ht="33" customHeight="1">
      <c r="A19" s="25"/>
      <c r="B19" s="3" t="s">
        <v>25</v>
      </c>
      <c r="C19" s="5">
        <v>480</v>
      </c>
      <c r="D19" s="6">
        <v>0</v>
      </c>
      <c r="E19" s="6">
        <v>0</v>
      </c>
      <c r="F19" s="6">
        <v>190485</v>
      </c>
      <c r="G19" s="7">
        <v>0</v>
      </c>
      <c r="H19" s="59">
        <v>0</v>
      </c>
      <c r="I19" s="27">
        <f t="shared" si="0"/>
        <v>190965</v>
      </c>
    </row>
    <row r="20" spans="1:9" ht="33" customHeight="1">
      <c r="A20" s="25"/>
      <c r="B20" s="3" t="s">
        <v>26</v>
      </c>
      <c r="C20" s="5">
        <v>0</v>
      </c>
      <c r="D20" s="6">
        <v>0</v>
      </c>
      <c r="E20" s="6">
        <v>0</v>
      </c>
      <c r="F20" s="6">
        <v>0</v>
      </c>
      <c r="G20" s="7">
        <v>0</v>
      </c>
      <c r="H20" s="59">
        <v>0</v>
      </c>
      <c r="I20" s="27">
        <f t="shared" si="0"/>
        <v>0</v>
      </c>
    </row>
    <row r="21" spans="1:9" ht="33" customHeight="1">
      <c r="A21" s="25"/>
      <c r="B21" s="3" t="s">
        <v>27</v>
      </c>
      <c r="C21" s="5">
        <v>0</v>
      </c>
      <c r="D21" s="6">
        <v>0</v>
      </c>
      <c r="E21" s="6">
        <v>0</v>
      </c>
      <c r="F21" s="6">
        <v>0</v>
      </c>
      <c r="G21" s="7">
        <v>0</v>
      </c>
      <c r="H21" s="59">
        <v>0</v>
      </c>
      <c r="I21" s="28">
        <f t="shared" si="0"/>
        <v>0</v>
      </c>
    </row>
    <row r="22" spans="1:9" ht="33" customHeight="1">
      <c r="A22" s="25"/>
      <c r="B22" s="3" t="s">
        <v>28</v>
      </c>
      <c r="C22" s="5">
        <v>10623</v>
      </c>
      <c r="D22" s="6">
        <v>0</v>
      </c>
      <c r="E22" s="6">
        <v>2141239</v>
      </c>
      <c r="F22" s="6">
        <v>1383607</v>
      </c>
      <c r="G22" s="7">
        <v>0</v>
      </c>
      <c r="H22" s="59">
        <v>0</v>
      </c>
      <c r="I22" s="27">
        <f>SUM(C22:H22)</f>
        <v>3535469</v>
      </c>
    </row>
    <row r="23" spans="1:9" ht="33" customHeight="1">
      <c r="A23" s="25"/>
      <c r="B23" s="3" t="s">
        <v>29</v>
      </c>
      <c r="C23" s="5">
        <v>140106</v>
      </c>
      <c r="D23" s="6">
        <v>0</v>
      </c>
      <c r="E23" s="6">
        <v>2415593</v>
      </c>
      <c r="F23" s="6">
        <v>2155123</v>
      </c>
      <c r="G23" s="7">
        <v>0</v>
      </c>
      <c r="H23" s="59">
        <v>0</v>
      </c>
      <c r="I23" s="27">
        <f>SUM(C23:H23)</f>
        <v>4710822</v>
      </c>
    </row>
    <row r="24" spans="1:9" ht="33" customHeight="1">
      <c r="A24" s="639" t="s">
        <v>10</v>
      </c>
      <c r="B24" s="640"/>
      <c r="C24" s="443">
        <v>0</v>
      </c>
      <c r="D24" s="444">
        <v>0</v>
      </c>
      <c r="E24" s="444">
        <v>0</v>
      </c>
      <c r="F24" s="444">
        <v>0</v>
      </c>
      <c r="G24" s="445">
        <v>0</v>
      </c>
      <c r="H24" s="446">
        <v>0</v>
      </c>
      <c r="I24" s="447">
        <f t="shared" si="0"/>
        <v>0</v>
      </c>
    </row>
    <row r="25" spans="1:9" ht="33" customHeight="1">
      <c r="A25" s="641" t="s">
        <v>11</v>
      </c>
      <c r="B25" s="642"/>
      <c r="C25" s="448">
        <v>0</v>
      </c>
      <c r="D25" s="449">
        <v>0</v>
      </c>
      <c r="E25" s="449">
        <v>0</v>
      </c>
      <c r="F25" s="449">
        <v>0</v>
      </c>
      <c r="G25" s="445">
        <v>0</v>
      </c>
      <c r="H25" s="446">
        <v>0</v>
      </c>
      <c r="I25" s="450">
        <f t="shared" si="0"/>
        <v>0</v>
      </c>
    </row>
    <row r="26" spans="1:9" ht="33" customHeight="1">
      <c r="A26" s="667" t="s">
        <v>100</v>
      </c>
      <c r="B26" s="668"/>
      <c r="C26" s="451">
        <f>C5+C8+C16+C24+C25</f>
        <v>293053</v>
      </c>
      <c r="D26" s="452">
        <f>D5+D8+D16+D24+D25</f>
        <v>41603</v>
      </c>
      <c r="E26" s="452">
        <f t="shared" ref="E26:F26" si="5">E5+E8+E16+E24+E25</f>
        <v>23703599</v>
      </c>
      <c r="F26" s="452">
        <f t="shared" si="5"/>
        <v>16432463</v>
      </c>
      <c r="G26" s="453">
        <v>0</v>
      </c>
      <c r="H26" s="454">
        <v>0</v>
      </c>
      <c r="I26" s="455">
        <f t="shared" si="0"/>
        <v>40470718</v>
      </c>
    </row>
    <row r="27" spans="1:9" ht="33" customHeight="1">
      <c r="A27" s="722" t="s">
        <v>37</v>
      </c>
      <c r="B27" s="723"/>
      <c r="C27" s="9">
        <v>0</v>
      </c>
      <c r="D27" s="10">
        <v>0</v>
      </c>
      <c r="E27" s="10">
        <v>0</v>
      </c>
      <c r="F27" s="10">
        <v>0</v>
      </c>
      <c r="G27" s="11">
        <v>0</v>
      </c>
      <c r="H27" s="470">
        <v>2800509</v>
      </c>
      <c r="I27" s="29">
        <f t="shared" si="0"/>
        <v>2800509</v>
      </c>
    </row>
    <row r="28" spans="1:9" ht="33" customHeight="1">
      <c r="A28" s="685" t="s">
        <v>31</v>
      </c>
      <c r="B28" s="686"/>
      <c r="C28" s="9">
        <v>0</v>
      </c>
      <c r="D28" s="10">
        <v>0</v>
      </c>
      <c r="E28" s="10">
        <v>0</v>
      </c>
      <c r="F28" s="10">
        <v>0</v>
      </c>
      <c r="G28" s="11">
        <v>0</v>
      </c>
      <c r="H28" s="471">
        <v>0</v>
      </c>
      <c r="I28" s="27">
        <f t="shared" si="0"/>
        <v>0</v>
      </c>
    </row>
    <row r="29" spans="1:9" ht="33" customHeight="1">
      <c r="A29" s="685" t="s">
        <v>32</v>
      </c>
      <c r="B29" s="686"/>
      <c r="C29" s="9">
        <v>0</v>
      </c>
      <c r="D29" s="10">
        <v>0</v>
      </c>
      <c r="E29" s="10">
        <v>0</v>
      </c>
      <c r="F29" s="10">
        <v>0</v>
      </c>
      <c r="G29" s="11">
        <v>0</v>
      </c>
      <c r="H29" s="471">
        <v>0</v>
      </c>
      <c r="I29" s="27">
        <f t="shared" si="0"/>
        <v>0</v>
      </c>
    </row>
    <row r="30" spans="1:9" ht="33" customHeight="1">
      <c r="A30" s="714" t="s">
        <v>33</v>
      </c>
      <c r="B30" s="715"/>
      <c r="C30" s="68">
        <v>0</v>
      </c>
      <c r="D30" s="70">
        <v>0</v>
      </c>
      <c r="E30" s="70">
        <v>0</v>
      </c>
      <c r="F30" s="70">
        <v>0</v>
      </c>
      <c r="G30" s="69">
        <v>0</v>
      </c>
      <c r="H30" s="472">
        <v>0</v>
      </c>
      <c r="I30" s="28">
        <f t="shared" si="0"/>
        <v>0</v>
      </c>
    </row>
    <row r="31" spans="1:9" ht="33" customHeight="1">
      <c r="A31" s="716" t="s">
        <v>100</v>
      </c>
      <c r="B31" s="717"/>
      <c r="C31" s="456">
        <f>SUM(C27:C30)</f>
        <v>0</v>
      </c>
      <c r="D31" s="457">
        <f t="shared" ref="D31:G31" si="6">SUM(D27:D30)</f>
        <v>0</v>
      </c>
      <c r="E31" s="457">
        <f t="shared" si="6"/>
        <v>0</v>
      </c>
      <c r="F31" s="457">
        <f t="shared" si="6"/>
        <v>0</v>
      </c>
      <c r="G31" s="454">
        <f t="shared" si="6"/>
        <v>0</v>
      </c>
      <c r="H31" s="467">
        <v>2800509</v>
      </c>
      <c r="I31" s="455">
        <f t="shared" si="0"/>
        <v>2800509</v>
      </c>
    </row>
    <row r="32" spans="1:9" ht="33" customHeight="1" thickBot="1">
      <c r="A32" s="718" t="s">
        <v>102</v>
      </c>
      <c r="B32" s="719"/>
      <c r="C32" s="458">
        <f>C26+C31</f>
        <v>293053</v>
      </c>
      <c r="D32" s="459">
        <f t="shared" ref="D32:H32" si="7">D26+D31</f>
        <v>41603</v>
      </c>
      <c r="E32" s="459">
        <f t="shared" si="7"/>
        <v>23703599</v>
      </c>
      <c r="F32" s="459">
        <f t="shared" si="7"/>
        <v>16432463</v>
      </c>
      <c r="G32" s="459">
        <f t="shared" si="7"/>
        <v>0</v>
      </c>
      <c r="H32" s="468">
        <f t="shared" si="7"/>
        <v>2800509</v>
      </c>
      <c r="I32" s="461">
        <f t="shared" si="0"/>
        <v>43271227</v>
      </c>
    </row>
    <row r="33" spans="1:9" ht="33" customHeight="1" thickBot="1">
      <c r="A33" s="736" t="s">
        <v>43</v>
      </c>
      <c r="B33" s="737"/>
      <c r="C33" s="350">
        <v>293000</v>
      </c>
      <c r="D33" s="351">
        <v>42000</v>
      </c>
      <c r="E33" s="352">
        <v>23703000</v>
      </c>
      <c r="F33" s="353">
        <v>19322000</v>
      </c>
      <c r="G33" s="77">
        <v>0</v>
      </c>
      <c r="H33" s="462" t="s">
        <v>66</v>
      </c>
      <c r="I33" s="349">
        <f t="shared" si="0"/>
        <v>43360000</v>
      </c>
    </row>
    <row r="34" spans="1:9" ht="33" customHeight="1" thickBot="1">
      <c r="A34" s="736" t="s">
        <v>50</v>
      </c>
      <c r="B34" s="737"/>
      <c r="C34" s="75">
        <f>C32-C33</f>
        <v>53</v>
      </c>
      <c r="D34" s="76">
        <f t="shared" ref="D34:E34" si="8">D32-D33</f>
        <v>-397</v>
      </c>
      <c r="E34" s="76">
        <f t="shared" si="8"/>
        <v>599</v>
      </c>
      <c r="F34" s="76">
        <f>(F32+H32)-F33</f>
        <v>-89028</v>
      </c>
      <c r="G34" s="76">
        <v>0</v>
      </c>
      <c r="H34" s="469"/>
      <c r="I34" s="78">
        <f>C34+D34+E34+F34+H34</f>
        <v>-88773</v>
      </c>
    </row>
    <row r="35" spans="1:9" ht="33" customHeight="1">
      <c r="A35" s="39"/>
      <c r="B35" s="39"/>
      <c r="C35" s="153"/>
      <c r="D35" s="153"/>
      <c r="E35" s="153"/>
      <c r="F35" s="153"/>
      <c r="G35" s="153"/>
      <c r="H35" s="153"/>
      <c r="I35" s="121"/>
    </row>
    <row r="36" spans="1:9" s="113" customFormat="1" ht="33" customHeight="1" thickBot="1">
      <c r="A36" s="119"/>
      <c r="B36" s="150" t="s">
        <v>62</v>
      </c>
      <c r="C36" s="151"/>
      <c r="D36" s="151"/>
      <c r="E36" s="151"/>
      <c r="F36" s="151"/>
      <c r="G36" s="151"/>
      <c r="H36" s="152"/>
      <c r="I36" s="123" t="s">
        <v>70</v>
      </c>
    </row>
    <row r="37" spans="1:9" s="113" customFormat="1" ht="33" hidden="1" customHeight="1">
      <c r="A37" s="124"/>
      <c r="B37" s="125" t="s">
        <v>51</v>
      </c>
      <c r="C37" s="133">
        <f>ROUNDDOWN(C$33/12,0)</f>
        <v>24416</v>
      </c>
      <c r="D37" s="134">
        <f>ROUNDDOWN(D$33/12,0)</f>
        <v>3500</v>
      </c>
      <c r="E37" s="135">
        <f>ROUNDDOWN(E$33/12,0)</f>
        <v>1975250</v>
      </c>
      <c r="F37" s="135">
        <f>ROUNDDOWN(F$33/12,0)</f>
        <v>1610166</v>
      </c>
      <c r="G37" s="135">
        <f>ROUNDDOWN(G$33/12,0)</f>
        <v>0</v>
      </c>
      <c r="H37" s="126" t="s">
        <v>63</v>
      </c>
      <c r="I37" s="127">
        <f>SUM(C37:G37)</f>
        <v>3613332</v>
      </c>
    </row>
    <row r="38" spans="1:9" s="113" customFormat="1" ht="33" hidden="1" customHeight="1">
      <c r="A38" s="128"/>
      <c r="B38" s="129" t="s">
        <v>52</v>
      </c>
      <c r="C38" s="136">
        <f t="shared" ref="C38:C39" si="9">ROUNDDOWN(C$33/12,0)</f>
        <v>24416</v>
      </c>
      <c r="D38" s="137">
        <f t="shared" ref="D38:G39" si="10">ROUNDDOWN(D$33/12,0)</f>
        <v>3500</v>
      </c>
      <c r="E38" s="137">
        <f t="shared" si="10"/>
        <v>1975250</v>
      </c>
      <c r="F38" s="137">
        <f t="shared" si="10"/>
        <v>1610166</v>
      </c>
      <c r="G38" s="137">
        <f t="shared" si="10"/>
        <v>0</v>
      </c>
      <c r="H38" s="130" t="s">
        <v>63</v>
      </c>
      <c r="I38" s="131">
        <f t="shared" ref="I38:I39" si="11">SUM(C38:G38)</f>
        <v>3613332</v>
      </c>
    </row>
    <row r="39" spans="1:9" s="113" customFormat="1" ht="33" hidden="1" customHeight="1">
      <c r="A39" s="143"/>
      <c r="B39" s="144" t="s">
        <v>53</v>
      </c>
      <c r="C39" s="136">
        <f t="shared" si="9"/>
        <v>24416</v>
      </c>
      <c r="D39" s="137">
        <f t="shared" si="10"/>
        <v>3500</v>
      </c>
      <c r="E39" s="137">
        <f t="shared" si="10"/>
        <v>1975250</v>
      </c>
      <c r="F39" s="137">
        <f t="shared" si="10"/>
        <v>1610166</v>
      </c>
      <c r="G39" s="137">
        <f t="shared" si="10"/>
        <v>0</v>
      </c>
      <c r="H39" s="145" t="s">
        <v>63</v>
      </c>
      <c r="I39" s="155">
        <f t="shared" si="11"/>
        <v>3613332</v>
      </c>
    </row>
    <row r="40" spans="1:9" s="113" customFormat="1" ht="33" customHeight="1">
      <c r="A40" s="493"/>
      <c r="B40" s="494" t="s">
        <v>67</v>
      </c>
      <c r="C40" s="495">
        <f>C32-C41*8</f>
        <v>97685</v>
      </c>
      <c r="D40" s="496">
        <f t="shared" ref="D40:H40" si="12">D32-D41*8</f>
        <v>13875</v>
      </c>
      <c r="E40" s="496">
        <f t="shared" si="12"/>
        <v>7901207</v>
      </c>
      <c r="F40" s="496">
        <f t="shared" si="12"/>
        <v>5477495</v>
      </c>
      <c r="G40" s="496">
        <f t="shared" si="12"/>
        <v>0</v>
      </c>
      <c r="H40" s="497">
        <f t="shared" si="12"/>
        <v>933509</v>
      </c>
      <c r="I40" s="490">
        <f>SUM(C40:H40)</f>
        <v>14423771</v>
      </c>
    </row>
    <row r="41" spans="1:9" s="113" customFormat="1" ht="33" customHeight="1">
      <c r="A41" s="169"/>
      <c r="B41" s="170" t="s">
        <v>54</v>
      </c>
      <c r="C41" s="522">
        <f>ROUNDDOWN(C$32/12,0)</f>
        <v>24421</v>
      </c>
      <c r="D41" s="172">
        <f t="shared" ref="D41:H48" si="13">ROUNDDOWN(D$32/12,0)</f>
        <v>3466</v>
      </c>
      <c r="E41" s="172">
        <f t="shared" si="13"/>
        <v>1975299</v>
      </c>
      <c r="F41" s="172">
        <f t="shared" si="13"/>
        <v>1369371</v>
      </c>
      <c r="G41" s="172">
        <f t="shared" si="13"/>
        <v>0</v>
      </c>
      <c r="H41" s="173">
        <f t="shared" si="13"/>
        <v>233375</v>
      </c>
      <c r="I41" s="174">
        <f t="shared" ref="I41:I47" si="14">SUM(C41:H41)</f>
        <v>3605932</v>
      </c>
    </row>
    <row r="42" spans="1:9" s="113" customFormat="1" ht="33" customHeight="1">
      <c r="A42" s="169"/>
      <c r="B42" s="498" t="s">
        <v>55</v>
      </c>
      <c r="C42" s="499">
        <f t="shared" ref="C42:C48" si="15">ROUNDDOWN(C$32/12,0)</f>
        <v>24421</v>
      </c>
      <c r="D42" s="500">
        <f t="shared" si="13"/>
        <v>3466</v>
      </c>
      <c r="E42" s="500">
        <f t="shared" si="13"/>
        <v>1975299</v>
      </c>
      <c r="F42" s="500">
        <f t="shared" si="13"/>
        <v>1369371</v>
      </c>
      <c r="G42" s="500">
        <f t="shared" si="13"/>
        <v>0</v>
      </c>
      <c r="H42" s="501">
        <f t="shared" si="13"/>
        <v>233375</v>
      </c>
      <c r="I42" s="492">
        <f t="shared" si="14"/>
        <v>3605932</v>
      </c>
    </row>
    <row r="43" spans="1:9" s="113" customFormat="1" ht="33" customHeight="1">
      <c r="A43" s="169"/>
      <c r="B43" s="170" t="s">
        <v>56</v>
      </c>
      <c r="C43" s="171">
        <f t="shared" si="15"/>
        <v>24421</v>
      </c>
      <c r="D43" s="172">
        <f t="shared" si="13"/>
        <v>3466</v>
      </c>
      <c r="E43" s="172">
        <f t="shared" si="13"/>
        <v>1975299</v>
      </c>
      <c r="F43" s="172">
        <f t="shared" si="13"/>
        <v>1369371</v>
      </c>
      <c r="G43" s="172">
        <f t="shared" si="13"/>
        <v>0</v>
      </c>
      <c r="H43" s="173">
        <f t="shared" si="13"/>
        <v>233375</v>
      </c>
      <c r="I43" s="174">
        <f t="shared" si="14"/>
        <v>3605932</v>
      </c>
    </row>
    <row r="44" spans="1:9" s="113" customFormat="1" ht="33" customHeight="1">
      <c r="A44" s="169"/>
      <c r="B44" s="170" t="s">
        <v>57</v>
      </c>
      <c r="C44" s="171">
        <f t="shared" si="15"/>
        <v>24421</v>
      </c>
      <c r="D44" s="172">
        <f t="shared" si="13"/>
        <v>3466</v>
      </c>
      <c r="E44" s="172">
        <f t="shared" si="13"/>
        <v>1975299</v>
      </c>
      <c r="F44" s="172">
        <f t="shared" si="13"/>
        <v>1369371</v>
      </c>
      <c r="G44" s="172">
        <f t="shared" si="13"/>
        <v>0</v>
      </c>
      <c r="H44" s="173">
        <f t="shared" si="13"/>
        <v>233375</v>
      </c>
      <c r="I44" s="174">
        <f t="shared" si="14"/>
        <v>3605932</v>
      </c>
    </row>
    <row r="45" spans="1:9" s="113" customFormat="1" ht="33" customHeight="1">
      <c r="A45" s="169"/>
      <c r="B45" s="170" t="s">
        <v>58</v>
      </c>
      <c r="C45" s="171">
        <f t="shared" si="15"/>
        <v>24421</v>
      </c>
      <c r="D45" s="172">
        <f t="shared" si="13"/>
        <v>3466</v>
      </c>
      <c r="E45" s="172">
        <f t="shared" si="13"/>
        <v>1975299</v>
      </c>
      <c r="F45" s="172">
        <f t="shared" si="13"/>
        <v>1369371</v>
      </c>
      <c r="G45" s="172">
        <f t="shared" si="13"/>
        <v>0</v>
      </c>
      <c r="H45" s="173">
        <f t="shared" si="13"/>
        <v>233375</v>
      </c>
      <c r="I45" s="174">
        <f t="shared" si="14"/>
        <v>3605932</v>
      </c>
    </row>
    <row r="46" spans="1:9" s="113" customFormat="1" ht="33" customHeight="1">
      <c r="A46" s="169"/>
      <c r="B46" s="170" t="s">
        <v>59</v>
      </c>
      <c r="C46" s="171">
        <f t="shared" si="15"/>
        <v>24421</v>
      </c>
      <c r="D46" s="172">
        <f t="shared" si="13"/>
        <v>3466</v>
      </c>
      <c r="E46" s="172">
        <f t="shared" si="13"/>
        <v>1975299</v>
      </c>
      <c r="F46" s="172">
        <f t="shared" si="13"/>
        <v>1369371</v>
      </c>
      <c r="G46" s="172">
        <f t="shared" si="13"/>
        <v>0</v>
      </c>
      <c r="H46" s="173">
        <f t="shared" si="13"/>
        <v>233375</v>
      </c>
      <c r="I46" s="174">
        <f t="shared" si="14"/>
        <v>3605932</v>
      </c>
    </row>
    <row r="47" spans="1:9" s="113" customFormat="1" ht="33" customHeight="1">
      <c r="A47" s="169"/>
      <c r="B47" s="170" t="s">
        <v>60</v>
      </c>
      <c r="C47" s="171">
        <f t="shared" si="15"/>
        <v>24421</v>
      </c>
      <c r="D47" s="172">
        <f t="shared" si="13"/>
        <v>3466</v>
      </c>
      <c r="E47" s="172">
        <f t="shared" si="13"/>
        <v>1975299</v>
      </c>
      <c r="F47" s="172">
        <f t="shared" si="13"/>
        <v>1369371</v>
      </c>
      <c r="G47" s="172">
        <f t="shared" si="13"/>
        <v>0</v>
      </c>
      <c r="H47" s="173">
        <f t="shared" si="13"/>
        <v>233375</v>
      </c>
      <c r="I47" s="174">
        <f t="shared" si="14"/>
        <v>3605932</v>
      </c>
    </row>
    <row r="48" spans="1:9" s="113" customFormat="1" ht="33" customHeight="1">
      <c r="A48" s="175"/>
      <c r="B48" s="176" t="s">
        <v>61</v>
      </c>
      <c r="C48" s="177">
        <f t="shared" si="15"/>
        <v>24421</v>
      </c>
      <c r="D48" s="178">
        <f t="shared" si="13"/>
        <v>3466</v>
      </c>
      <c r="E48" s="178">
        <f t="shared" si="13"/>
        <v>1975299</v>
      </c>
      <c r="F48" s="178">
        <f t="shared" si="13"/>
        <v>1369371</v>
      </c>
      <c r="G48" s="178">
        <f t="shared" si="13"/>
        <v>0</v>
      </c>
      <c r="H48" s="179">
        <f t="shared" si="13"/>
        <v>233375</v>
      </c>
      <c r="I48" s="180">
        <f>SUM(C48:H48)</f>
        <v>3605932</v>
      </c>
    </row>
    <row r="49" spans="1:10" s="113" customFormat="1" ht="33" customHeight="1" thickBot="1">
      <c r="A49" s="720" t="s">
        <v>103</v>
      </c>
      <c r="B49" s="721"/>
      <c r="C49" s="181">
        <f>SUM(C40:C48)</f>
        <v>293053</v>
      </c>
      <c r="D49" s="182">
        <f t="shared" ref="D49:I49" si="16">SUM(D40:D48)</f>
        <v>41603</v>
      </c>
      <c r="E49" s="182">
        <f t="shared" si="16"/>
        <v>23703599</v>
      </c>
      <c r="F49" s="182">
        <f t="shared" si="16"/>
        <v>16432463</v>
      </c>
      <c r="G49" s="182">
        <f t="shared" si="16"/>
        <v>0</v>
      </c>
      <c r="H49" s="183">
        <f t="shared" si="16"/>
        <v>2800509</v>
      </c>
      <c r="I49" s="184">
        <f t="shared" si="16"/>
        <v>43271227</v>
      </c>
    </row>
    <row r="50" spans="1:10" s="113" customFormat="1" ht="30" customHeight="1">
      <c r="A50" s="132"/>
      <c r="B50" s="119"/>
      <c r="C50" s="120"/>
      <c r="D50" s="120"/>
      <c r="E50" s="120"/>
      <c r="F50" s="120"/>
      <c r="G50" s="120"/>
      <c r="H50" s="120"/>
      <c r="I50" s="121"/>
    </row>
    <row r="51" spans="1:10" s="113" customFormat="1" ht="30" customHeight="1">
      <c r="A51" s="119"/>
      <c r="B51" s="119"/>
      <c r="C51" s="120"/>
      <c r="D51" s="120"/>
      <c r="E51" s="120"/>
      <c r="F51" s="120"/>
      <c r="G51" s="120"/>
      <c r="H51" s="120"/>
      <c r="I51" s="121"/>
    </row>
    <row r="52" spans="1:10" ht="30" customHeight="1" thickBot="1">
      <c r="A52" s="72"/>
      <c r="B52" s="73" t="s">
        <v>45</v>
      </c>
      <c r="C52" s="74"/>
      <c r="D52" s="74"/>
      <c r="E52" s="74"/>
      <c r="F52" s="74"/>
      <c r="G52" s="74"/>
      <c r="H52" s="74"/>
      <c r="I52" s="123" t="s">
        <v>70</v>
      </c>
    </row>
    <row r="53" spans="1:10" ht="30" customHeight="1">
      <c r="A53" s="712" t="s">
        <v>5</v>
      </c>
      <c r="B53" s="713"/>
      <c r="C53" s="61" t="s">
        <v>0</v>
      </c>
      <c r="D53" s="62" t="s">
        <v>1</v>
      </c>
      <c r="E53" s="62" t="s">
        <v>2</v>
      </c>
      <c r="F53" s="62" t="s">
        <v>3</v>
      </c>
      <c r="G53" s="63" t="s">
        <v>42</v>
      </c>
      <c r="H53" s="64" t="s">
        <v>34</v>
      </c>
      <c r="I53" s="52" t="s">
        <v>39</v>
      </c>
    </row>
    <row r="54" spans="1:10" ht="33" customHeight="1">
      <c r="A54" s="726" t="s">
        <v>38</v>
      </c>
      <c r="B54" s="727"/>
      <c r="C54" s="12">
        <v>0</v>
      </c>
      <c r="D54" s="13">
        <v>0</v>
      </c>
      <c r="E54" s="14">
        <v>9665300</v>
      </c>
      <c r="F54" s="14">
        <v>3564990</v>
      </c>
      <c r="G54" s="15">
        <v>0</v>
      </c>
      <c r="H54" s="15">
        <v>0</v>
      </c>
      <c r="I54" s="108">
        <f>SUM(C54:H54)</f>
        <v>13230290</v>
      </c>
    </row>
    <row r="55" spans="1:10" ht="33" customHeight="1">
      <c r="A55" s="728" t="s">
        <v>13</v>
      </c>
      <c r="B55" s="729"/>
      <c r="C55" s="16">
        <v>0</v>
      </c>
      <c r="D55" s="17">
        <v>0</v>
      </c>
      <c r="E55" s="17">
        <v>0</v>
      </c>
      <c r="F55" s="17">
        <v>0</v>
      </c>
      <c r="G55" s="8">
        <v>0</v>
      </c>
      <c r="H55" s="8">
        <v>0</v>
      </c>
      <c r="I55" s="28">
        <f>C55+E55+F55</f>
        <v>0</v>
      </c>
      <c r="J55" s="4"/>
    </row>
    <row r="56" spans="1:10" ht="33" customHeight="1" thickBot="1">
      <c r="A56" s="730" t="s">
        <v>102</v>
      </c>
      <c r="B56" s="731"/>
      <c r="C56" s="458">
        <f>SUM(C54:C55)</f>
        <v>0</v>
      </c>
      <c r="D56" s="459">
        <f t="shared" ref="D56:H56" si="17">SUM(D54:D55)</f>
        <v>0</v>
      </c>
      <c r="E56" s="459">
        <f t="shared" si="17"/>
        <v>9665300</v>
      </c>
      <c r="F56" s="459">
        <f t="shared" si="17"/>
        <v>3564990</v>
      </c>
      <c r="G56" s="459">
        <f t="shared" si="17"/>
        <v>0</v>
      </c>
      <c r="H56" s="460">
        <f t="shared" si="17"/>
        <v>0</v>
      </c>
      <c r="I56" s="461">
        <f>SUM(C56:H56)</f>
        <v>13230290</v>
      </c>
      <c r="J56" s="4"/>
    </row>
    <row r="57" spans="1:10" ht="33" customHeight="1" thickBot="1">
      <c r="A57" s="736" t="s">
        <v>43</v>
      </c>
      <c r="B57" s="737"/>
      <c r="C57" s="75">
        <v>0</v>
      </c>
      <c r="D57" s="76">
        <v>0</v>
      </c>
      <c r="E57" s="352">
        <v>9665000</v>
      </c>
      <c r="F57" s="353">
        <v>3565000</v>
      </c>
      <c r="G57" s="77">
        <v>0</v>
      </c>
      <c r="H57" s="77">
        <v>0</v>
      </c>
      <c r="I57" s="78">
        <f>SUM(C57:H57)</f>
        <v>13230000</v>
      </c>
      <c r="J57" s="4"/>
    </row>
    <row r="58" spans="1:10" ht="33" customHeight="1" thickBot="1">
      <c r="A58" s="736" t="s">
        <v>50</v>
      </c>
      <c r="B58" s="737"/>
      <c r="C58" s="75">
        <f>C56-C57</f>
        <v>0</v>
      </c>
      <c r="D58" s="76">
        <f t="shared" ref="D58" si="18">D56-D57</f>
        <v>0</v>
      </c>
      <c r="E58" s="76">
        <f t="shared" ref="E58" si="19">E56-E57</f>
        <v>300</v>
      </c>
      <c r="F58" s="76">
        <f t="shared" ref="F58" si="20">F56-F57</f>
        <v>-10</v>
      </c>
      <c r="G58" s="76">
        <v>0</v>
      </c>
      <c r="H58" s="79">
        <f>H56</f>
        <v>0</v>
      </c>
      <c r="I58" s="78">
        <f>C58+D58+E58+F58+H58</f>
        <v>290</v>
      </c>
      <c r="J58" s="4"/>
    </row>
    <row r="59" spans="1:10" ht="33" customHeight="1">
      <c r="A59" s="39"/>
      <c r="B59" s="39"/>
      <c r="C59" s="153"/>
      <c r="D59" s="153"/>
      <c r="E59" s="153"/>
      <c r="F59" s="153"/>
      <c r="G59" s="153"/>
      <c r="H59" s="153"/>
      <c r="I59" s="154"/>
      <c r="J59" s="4"/>
    </row>
    <row r="60" spans="1:10" ht="33" customHeight="1" thickBot="1">
      <c r="A60" s="119"/>
      <c r="B60" s="150" t="s">
        <v>62</v>
      </c>
      <c r="C60" s="151"/>
      <c r="D60" s="151"/>
      <c r="E60" s="151"/>
      <c r="F60" s="151"/>
      <c r="G60" s="151"/>
      <c r="H60" s="152"/>
      <c r="I60" s="152"/>
      <c r="J60" s="122"/>
    </row>
    <row r="61" spans="1:10" ht="33" hidden="1" customHeight="1">
      <c r="A61" s="124"/>
      <c r="B61" s="125" t="s">
        <v>51</v>
      </c>
      <c r="C61" s="138">
        <f>ROUNDDOWN(C$57/12,0)</f>
        <v>0</v>
      </c>
      <c r="D61" s="135">
        <f t="shared" ref="D61:H63" si="21">ROUNDDOWN(D$57/12,0)</f>
        <v>0</v>
      </c>
      <c r="E61" s="135">
        <f t="shared" si="21"/>
        <v>805416</v>
      </c>
      <c r="F61" s="135">
        <f t="shared" si="21"/>
        <v>297083</v>
      </c>
      <c r="G61" s="135">
        <f t="shared" si="21"/>
        <v>0</v>
      </c>
      <c r="H61" s="139">
        <f t="shared" si="21"/>
        <v>0</v>
      </c>
      <c r="I61" s="127">
        <f>SUM(C61:G61)</f>
        <v>1102499</v>
      </c>
      <c r="J61" s="122"/>
    </row>
    <row r="62" spans="1:10" ht="33" hidden="1" customHeight="1">
      <c r="A62" s="128"/>
      <c r="B62" s="129" t="s">
        <v>52</v>
      </c>
      <c r="C62" s="140">
        <f t="shared" ref="C62:C63" si="22">ROUNDDOWN(C$57/12,0)</f>
        <v>0</v>
      </c>
      <c r="D62" s="141">
        <f t="shared" si="21"/>
        <v>0</v>
      </c>
      <c r="E62" s="141">
        <f t="shared" si="21"/>
        <v>805416</v>
      </c>
      <c r="F62" s="141">
        <f t="shared" si="21"/>
        <v>297083</v>
      </c>
      <c r="G62" s="141">
        <f t="shared" si="21"/>
        <v>0</v>
      </c>
      <c r="H62" s="142">
        <f t="shared" si="21"/>
        <v>0</v>
      </c>
      <c r="I62" s="131">
        <f t="shared" ref="I62:I63" si="23">SUM(C62:G62)</f>
        <v>1102499</v>
      </c>
      <c r="J62" s="122"/>
    </row>
    <row r="63" spans="1:10" ht="33" hidden="1" customHeight="1">
      <c r="A63" s="143"/>
      <c r="B63" s="144" t="s">
        <v>53</v>
      </c>
      <c r="C63" s="136">
        <f t="shared" si="22"/>
        <v>0</v>
      </c>
      <c r="D63" s="137">
        <f t="shared" si="21"/>
        <v>0</v>
      </c>
      <c r="E63" s="137">
        <f t="shared" si="21"/>
        <v>805416</v>
      </c>
      <c r="F63" s="137">
        <f t="shared" si="21"/>
        <v>297083</v>
      </c>
      <c r="G63" s="137">
        <f t="shared" si="21"/>
        <v>0</v>
      </c>
      <c r="H63" s="156">
        <f t="shared" si="21"/>
        <v>0</v>
      </c>
      <c r="I63" s="146">
        <f t="shared" si="23"/>
        <v>1102499</v>
      </c>
      <c r="J63" s="122"/>
    </row>
    <row r="64" spans="1:10" ht="33" customHeight="1">
      <c r="A64" s="514"/>
      <c r="B64" s="515" t="s">
        <v>68</v>
      </c>
      <c r="C64" s="516">
        <f>C56-C65*8</f>
        <v>0</v>
      </c>
      <c r="D64" s="517">
        <f t="shared" ref="D64:H64" si="24">D56-D65*8</f>
        <v>0</v>
      </c>
      <c r="E64" s="517">
        <f t="shared" si="24"/>
        <v>3221772</v>
      </c>
      <c r="F64" s="517">
        <f t="shared" si="24"/>
        <v>1188334</v>
      </c>
      <c r="G64" s="517">
        <f t="shared" si="24"/>
        <v>0</v>
      </c>
      <c r="H64" s="518">
        <f t="shared" si="24"/>
        <v>0</v>
      </c>
      <c r="I64" s="519">
        <f>SUM(C64:H64)</f>
        <v>4410106</v>
      </c>
      <c r="J64" s="122"/>
    </row>
    <row r="65" spans="1:10" ht="33" customHeight="1">
      <c r="A65" s="185"/>
      <c r="B65" s="513" t="s">
        <v>54</v>
      </c>
      <c r="C65" s="526">
        <f t="shared" ref="C65:H65" si="25">ROUNDDOWN(C$56/12,0)</f>
        <v>0</v>
      </c>
      <c r="D65" s="186">
        <f t="shared" si="25"/>
        <v>0</v>
      </c>
      <c r="E65" s="186">
        <f t="shared" si="25"/>
        <v>805441</v>
      </c>
      <c r="F65" s="186">
        <f t="shared" si="25"/>
        <v>297082</v>
      </c>
      <c r="G65" s="186">
        <f t="shared" si="25"/>
        <v>0</v>
      </c>
      <c r="H65" s="187">
        <f t="shared" si="25"/>
        <v>0</v>
      </c>
      <c r="I65" s="188">
        <f t="shared" ref="I65:I71" si="26">SUM(C65:H65)</f>
        <v>1102523</v>
      </c>
      <c r="J65" s="122"/>
    </row>
    <row r="66" spans="1:10" ht="33" customHeight="1">
      <c r="A66" s="509"/>
      <c r="B66" s="523" t="s">
        <v>55</v>
      </c>
      <c r="C66" s="527">
        <f t="shared" ref="C66:H72" si="27">ROUNDDOWN(C$56/12,0)</f>
        <v>0</v>
      </c>
      <c r="D66" s="510">
        <f t="shared" si="27"/>
        <v>0</v>
      </c>
      <c r="E66" s="510">
        <f t="shared" si="27"/>
        <v>805441</v>
      </c>
      <c r="F66" s="510">
        <f t="shared" si="27"/>
        <v>297082</v>
      </c>
      <c r="G66" s="510">
        <f t="shared" si="27"/>
        <v>0</v>
      </c>
      <c r="H66" s="511">
        <f t="shared" si="27"/>
        <v>0</v>
      </c>
      <c r="I66" s="512">
        <f t="shared" si="26"/>
        <v>1102523</v>
      </c>
      <c r="J66" s="122"/>
    </row>
    <row r="67" spans="1:10" ht="33" customHeight="1">
      <c r="A67" s="504"/>
      <c r="B67" s="524" t="s">
        <v>56</v>
      </c>
      <c r="C67" s="528">
        <f t="shared" si="27"/>
        <v>0</v>
      </c>
      <c r="D67" s="505">
        <f t="shared" si="27"/>
        <v>0</v>
      </c>
      <c r="E67" s="505">
        <f t="shared" si="27"/>
        <v>805441</v>
      </c>
      <c r="F67" s="505">
        <f t="shared" si="27"/>
        <v>297082</v>
      </c>
      <c r="G67" s="505">
        <f t="shared" si="27"/>
        <v>0</v>
      </c>
      <c r="H67" s="506">
        <f t="shared" si="27"/>
        <v>0</v>
      </c>
      <c r="I67" s="189">
        <f t="shared" si="26"/>
        <v>1102523</v>
      </c>
      <c r="J67" s="113"/>
    </row>
    <row r="68" spans="1:10" ht="33" customHeight="1">
      <c r="A68" s="185"/>
      <c r="B68" s="513" t="s">
        <v>57</v>
      </c>
      <c r="C68" s="526">
        <f t="shared" si="27"/>
        <v>0</v>
      </c>
      <c r="D68" s="186">
        <f t="shared" si="27"/>
        <v>0</v>
      </c>
      <c r="E68" s="186">
        <f t="shared" si="27"/>
        <v>805441</v>
      </c>
      <c r="F68" s="186">
        <f t="shared" si="27"/>
        <v>297082</v>
      </c>
      <c r="G68" s="186">
        <f t="shared" si="27"/>
        <v>0</v>
      </c>
      <c r="H68" s="187">
        <f t="shared" si="27"/>
        <v>0</v>
      </c>
      <c r="I68" s="188">
        <f t="shared" si="26"/>
        <v>1102523</v>
      </c>
      <c r="J68" s="113"/>
    </row>
    <row r="69" spans="1:10" ht="33" customHeight="1">
      <c r="A69" s="509"/>
      <c r="B69" s="523" t="s">
        <v>58</v>
      </c>
      <c r="C69" s="527">
        <f t="shared" si="27"/>
        <v>0</v>
      </c>
      <c r="D69" s="510">
        <f t="shared" si="27"/>
        <v>0</v>
      </c>
      <c r="E69" s="510">
        <f t="shared" si="27"/>
        <v>805441</v>
      </c>
      <c r="F69" s="510">
        <f t="shared" si="27"/>
        <v>297082</v>
      </c>
      <c r="G69" s="510">
        <f t="shared" si="27"/>
        <v>0</v>
      </c>
      <c r="H69" s="511">
        <f t="shared" si="27"/>
        <v>0</v>
      </c>
      <c r="I69" s="512">
        <f t="shared" si="26"/>
        <v>1102523</v>
      </c>
      <c r="J69" s="113"/>
    </row>
    <row r="70" spans="1:10" ht="33" customHeight="1">
      <c r="A70" s="185"/>
      <c r="B70" s="513" t="s">
        <v>59</v>
      </c>
      <c r="C70" s="526">
        <f t="shared" si="27"/>
        <v>0</v>
      </c>
      <c r="D70" s="186">
        <f t="shared" si="27"/>
        <v>0</v>
      </c>
      <c r="E70" s="186">
        <f t="shared" si="27"/>
        <v>805441</v>
      </c>
      <c r="F70" s="186">
        <f t="shared" si="27"/>
        <v>297082</v>
      </c>
      <c r="G70" s="186">
        <f t="shared" si="27"/>
        <v>0</v>
      </c>
      <c r="H70" s="187">
        <f t="shared" si="27"/>
        <v>0</v>
      </c>
      <c r="I70" s="188">
        <f t="shared" si="26"/>
        <v>1102523</v>
      </c>
      <c r="J70" s="113"/>
    </row>
    <row r="71" spans="1:10" ht="33" customHeight="1">
      <c r="A71" s="185"/>
      <c r="B71" s="513" t="s">
        <v>60</v>
      </c>
      <c r="C71" s="526">
        <f t="shared" si="27"/>
        <v>0</v>
      </c>
      <c r="D71" s="186">
        <f t="shared" si="27"/>
        <v>0</v>
      </c>
      <c r="E71" s="186">
        <f t="shared" si="27"/>
        <v>805441</v>
      </c>
      <c r="F71" s="186">
        <f t="shared" si="27"/>
        <v>297082</v>
      </c>
      <c r="G71" s="186">
        <f t="shared" si="27"/>
        <v>0</v>
      </c>
      <c r="H71" s="187">
        <f t="shared" si="27"/>
        <v>0</v>
      </c>
      <c r="I71" s="189">
        <f t="shared" si="26"/>
        <v>1102523</v>
      </c>
    </row>
    <row r="72" spans="1:10" ht="33" customHeight="1">
      <c r="A72" s="190"/>
      <c r="B72" s="525" t="s">
        <v>61</v>
      </c>
      <c r="C72" s="529">
        <f t="shared" si="27"/>
        <v>0</v>
      </c>
      <c r="D72" s="191">
        <f t="shared" si="27"/>
        <v>0</v>
      </c>
      <c r="E72" s="191">
        <f t="shared" si="27"/>
        <v>805441</v>
      </c>
      <c r="F72" s="191">
        <f t="shared" si="27"/>
        <v>297082</v>
      </c>
      <c r="G72" s="191">
        <f t="shared" si="27"/>
        <v>0</v>
      </c>
      <c r="H72" s="192">
        <f t="shared" si="27"/>
        <v>0</v>
      </c>
      <c r="I72" s="193">
        <f>SUM(C72:H72)</f>
        <v>1102523</v>
      </c>
    </row>
    <row r="73" spans="1:10" ht="33" customHeight="1" thickBot="1">
      <c r="A73" s="724" t="s">
        <v>104</v>
      </c>
      <c r="B73" s="725"/>
      <c r="C73" s="166">
        <f>SUM(C64:C72)</f>
        <v>0</v>
      </c>
      <c r="D73" s="167">
        <f t="shared" ref="D73:I73" si="28">SUM(D64:D72)</f>
        <v>0</v>
      </c>
      <c r="E73" s="167">
        <f t="shared" si="28"/>
        <v>9665300</v>
      </c>
      <c r="F73" s="167">
        <f t="shared" si="28"/>
        <v>3564990</v>
      </c>
      <c r="G73" s="167">
        <f t="shared" si="28"/>
        <v>0</v>
      </c>
      <c r="H73" s="194">
        <f t="shared" si="28"/>
        <v>0</v>
      </c>
      <c r="I73" s="195">
        <f t="shared" si="28"/>
        <v>13230290</v>
      </c>
    </row>
    <row r="74" spans="1:10" ht="30" customHeight="1"/>
    <row r="75" spans="1:10" ht="30" customHeight="1"/>
    <row r="76" spans="1:10" ht="30" customHeight="1"/>
    <row r="77" spans="1:10" ht="30" customHeight="1"/>
  </sheetData>
  <mergeCells count="25">
    <mergeCell ref="A57:B57"/>
    <mergeCell ref="A58:B58"/>
    <mergeCell ref="A53:B53"/>
    <mergeCell ref="A54:B54"/>
    <mergeCell ref="A1:I1"/>
    <mergeCell ref="A8:B8"/>
    <mergeCell ref="A3:B3"/>
    <mergeCell ref="A4:B4"/>
    <mergeCell ref="A5:B5"/>
    <mergeCell ref="A73:B73"/>
    <mergeCell ref="A28:B28"/>
    <mergeCell ref="A16:B16"/>
    <mergeCell ref="A24:B24"/>
    <mergeCell ref="A25:B25"/>
    <mergeCell ref="A26:B26"/>
    <mergeCell ref="A27:B27"/>
    <mergeCell ref="A29:B29"/>
    <mergeCell ref="A30:B30"/>
    <mergeCell ref="A32:B32"/>
    <mergeCell ref="A55:B55"/>
    <mergeCell ref="A31:B31"/>
    <mergeCell ref="A33:B33"/>
    <mergeCell ref="A34:B34"/>
    <mergeCell ref="A49:B49"/>
    <mergeCell ref="A56:B56"/>
  </mergeCells>
  <phoneticPr fontId="1"/>
  <pageMargins left="0.70866141732283472" right="0.51181102362204722" top="0.35433070866141736" bottom="0.19685039370078741" header="0.31496062992125984" footer="0.31496062992125984"/>
  <pageSetup paperSize="9" scale="53" orientation="portrait" cellComments="asDisplayed" r:id="rId1"/>
  <headerFooter>
    <oddFooter>&amp;Z&amp;F</oddFooter>
  </headerFooter>
  <rowBreaks count="1" manualBreakCount="1">
    <brk id="50" max="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○上水（毎月） (予算額そのまま)</vt:lpstr>
      <vt:lpstr>○都祁(毎月)  (予算額そのまま)</vt:lpstr>
      <vt:lpstr>○月ヶ瀬 (毎月)  (予算額そのまま)</vt:lpstr>
      <vt:lpstr>○没　上水（毎月）</vt:lpstr>
      <vt:lpstr>○没　都祁(毎月) </vt:lpstr>
      <vt:lpstr>○没　月ヶ瀬 (毎月) </vt:lpstr>
      <vt:lpstr>'○月ヶ瀬 (毎月)  (予算額そのまま)'!Print_Area</vt:lpstr>
      <vt:lpstr>'○上水（毎月） (予算額そのまま)'!Print_Area</vt:lpstr>
      <vt:lpstr>'○都祁(毎月)  (予算額そのまま)'!Print_Area</vt:lpstr>
      <vt:lpstr>'○没　月ヶ瀬 (毎月) '!Print_Area</vt:lpstr>
      <vt:lpstr>'○没　上水（毎月）'!Print_Area</vt:lpstr>
      <vt:lpstr>'○没　都祁(毎月) '!Print_Area</vt:lpstr>
      <vt:lpstr>'○月ヶ瀬 (毎月)  (予算額そのまま)'!Print_Titles</vt:lpstr>
      <vt:lpstr>'○没　月ヶ瀬 (毎月)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奈良市水道局</dc:creator>
  <cp:lastModifiedBy>osamu</cp:lastModifiedBy>
  <cp:lastPrinted>2020-06-09T06:15:04Z</cp:lastPrinted>
  <dcterms:created xsi:type="dcterms:W3CDTF">2015-09-07T07:30:53Z</dcterms:created>
  <dcterms:modified xsi:type="dcterms:W3CDTF">2020-11-13T06:04:16Z</dcterms:modified>
</cp:coreProperties>
</file>